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V:\Treasury\Funding\Covered Bonds\Harmonised Transparency Template\12 Dec 21\For Filing\"/>
    </mc:Choice>
  </mc:AlternateContent>
  <bookViews>
    <workbookView xWindow="-28920" yWindow="-120" windowWidth="29040" windowHeight="15840" tabRatio="879"/>
  </bookViews>
  <sheets>
    <sheet name="Disclaimer" sheetId="13" r:id="rId1"/>
    <sheet name="Introduction" sheetId="5" r:id="rId2"/>
    <sheet name="A. HTT General" sheetId="8" r:id="rId3"/>
    <sheet name="B1. HTT Mortgage Assets" sheetId="9" r:id="rId4"/>
    <sheet name="C. HTT Harmonised Glossary" sheetId="12" r:id="rId5"/>
    <sheet name="D. Covered bond report" sheetId="14" r:id="rId6"/>
    <sheet name="E. Optional ECB-ECAIs data" sheetId="18" r:id="rId7"/>
    <sheet name="F1. Optional Sustainable M data" sheetId="19" r:id="rId8"/>
    <sheet name="Temp. Optional COVID 19 imp" sheetId="22" r:id="rId9"/>
  </sheets>
  <definedNames>
    <definedName name="_xlnm._FilterDatabase" localSheetId="2" hidden="1">'A. HTT General'!$L$112:$L$126</definedName>
    <definedName name="_xlnm._FilterDatabase" localSheetId="3" hidden="1">'B1. HTT Mortgage Assets'!$A$11:$D$187</definedName>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Assets'!$A$1:$G$512</definedName>
    <definedName name="_xlnm.Print_Area" localSheetId="4">'C. HTT Harmonised Glossary'!$A$1:$C$57</definedName>
    <definedName name="_xlnm.Print_Area" localSheetId="0">Disclaimer!$A$1:$A$170</definedName>
    <definedName name="_xlnm.Print_Area" localSheetId="6">'E. Optional ECB-ECAIs data'!$A$2:$G$72</definedName>
    <definedName name="_xlnm.Print_Area" localSheetId="1">Introduction!$B$2:$J$43</definedName>
    <definedName name="_xlnm.Print_Titles" localSheetId="0">Disclaimer!$2:$2</definedName>
    <definedName name="privacy_policy" localSheetId="0">Disclaimer!$A$136</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65" i="8" l="1"/>
  <c r="C164" i="8"/>
  <c r="C145" i="8"/>
  <c r="C138" i="8"/>
  <c r="C97" i="8"/>
  <c r="C95" i="8"/>
  <c r="D343" i="9" l="1"/>
  <c r="C343" i="9"/>
  <c r="F174" i="9"/>
  <c r="F173" i="9"/>
  <c r="F172" i="9"/>
  <c r="F171" i="9"/>
  <c r="F170" i="9"/>
  <c r="F112" i="9"/>
  <c r="F104" i="9"/>
  <c r="F36" i="9"/>
  <c r="C217" i="8"/>
  <c r="C193" i="8"/>
  <c r="C262" i="9" l="1"/>
  <c r="C261" i="9"/>
  <c r="C260" i="9"/>
  <c r="C151" i="9"/>
  <c r="F151" i="9" s="1"/>
  <c r="C152" i="9"/>
  <c r="F152" i="9" s="1"/>
  <c r="C150" i="9"/>
  <c r="F150" i="9" s="1"/>
  <c r="C162" i="9"/>
  <c r="F162" i="9" s="1"/>
  <c r="C160" i="9"/>
  <c r="F160" i="9" s="1"/>
  <c r="C161" i="9"/>
  <c r="F161" i="9" s="1"/>
  <c r="C100" i="9"/>
  <c r="F100" i="9" s="1"/>
  <c r="C101" i="9"/>
  <c r="F101" i="9" s="1"/>
  <c r="C102" i="9"/>
  <c r="F102" i="9" s="1"/>
  <c r="C103" i="9"/>
  <c r="F103" i="9" s="1"/>
  <c r="C105" i="9"/>
  <c r="F105" i="9" s="1"/>
  <c r="C106" i="9"/>
  <c r="F106" i="9" s="1"/>
  <c r="C107" i="9"/>
  <c r="F107" i="9" s="1"/>
  <c r="C108" i="9"/>
  <c r="F108" i="9" s="1"/>
  <c r="C109" i="9"/>
  <c r="F109" i="9" s="1"/>
  <c r="C110" i="9"/>
  <c r="F110" i="9" s="1"/>
  <c r="C111" i="9"/>
  <c r="F111" i="9" s="1"/>
  <c r="C99" i="9"/>
  <c r="F99" i="9" s="1"/>
  <c r="C191" i="9"/>
  <c r="C192" i="9"/>
  <c r="C193" i="9"/>
  <c r="C194" i="9"/>
  <c r="C195" i="9"/>
  <c r="C196" i="9"/>
  <c r="C197" i="9"/>
  <c r="C198" i="9"/>
  <c r="C199" i="9"/>
  <c r="C200" i="9"/>
  <c r="C201" i="9"/>
  <c r="C202" i="9"/>
  <c r="C203" i="9"/>
  <c r="C204" i="9"/>
  <c r="C205" i="9"/>
  <c r="C206" i="9"/>
  <c r="C207" i="9"/>
  <c r="C208" i="9"/>
  <c r="C209" i="9"/>
  <c r="C190" i="9"/>
  <c r="D191" i="9"/>
  <c r="D192" i="9"/>
  <c r="D193" i="9"/>
  <c r="D194" i="9"/>
  <c r="D195" i="9"/>
  <c r="D196" i="9"/>
  <c r="D197" i="9"/>
  <c r="D198" i="9"/>
  <c r="D199" i="9"/>
  <c r="D200" i="9"/>
  <c r="D201" i="9"/>
  <c r="D202" i="9"/>
  <c r="D203" i="9"/>
  <c r="D204" i="9"/>
  <c r="D205" i="9"/>
  <c r="D206" i="9"/>
  <c r="D207" i="9"/>
  <c r="D208" i="9"/>
  <c r="D209" i="9"/>
  <c r="D190" i="9"/>
  <c r="C82" i="18"/>
  <c r="G82" i="18" s="1"/>
  <c r="C83" i="18"/>
  <c r="G83" i="18" s="1"/>
  <c r="C84" i="18"/>
  <c r="G84" i="18" s="1"/>
  <c r="C39" i="8"/>
  <c r="C12" i="9"/>
  <c r="C28" i="9"/>
  <c r="C216" i="9"/>
  <c r="C238" i="9"/>
  <c r="C75" i="18"/>
  <c r="C76" i="18"/>
  <c r="D46" i="8"/>
  <c r="C17" i="8"/>
  <c r="F45" i="8" l="1"/>
  <c r="F9" i="5"/>
  <c r="C86" i="18"/>
  <c r="G86" i="18" s="1"/>
  <c r="F10" i="5"/>
  <c r="C231" i="8"/>
  <c r="C53" i="8"/>
  <c r="C180" i="9"/>
  <c r="F180" i="9" s="1"/>
  <c r="C85" i="18"/>
  <c r="G85" i="18" s="1"/>
  <c r="C66" i="8"/>
  <c r="C496" i="19"/>
  <c r="D496" i="19"/>
  <c r="C598" i="9"/>
  <c r="D553" i="19"/>
  <c r="G535" i="19" s="1"/>
  <c r="C553" i="19"/>
  <c r="D474" i="19"/>
  <c r="C474" i="19"/>
  <c r="D461" i="19"/>
  <c r="C461" i="19"/>
  <c r="D327" i="19"/>
  <c r="C327" i="19"/>
  <c r="D274" i="19"/>
  <c r="C274" i="19"/>
  <c r="C252" i="19"/>
  <c r="D252" i="19"/>
  <c r="D239" i="19"/>
  <c r="C239" i="19"/>
  <c r="D19" i="19"/>
  <c r="C374" i="19"/>
  <c r="D364" i="19"/>
  <c r="D350" i="19"/>
  <c r="C350" i="19"/>
  <c r="C364" i="19"/>
  <c r="F600" i="19"/>
  <c r="F603" i="19"/>
  <c r="F604" i="19"/>
  <c r="F607" i="19"/>
  <c r="F608" i="19"/>
  <c r="F611" i="19"/>
  <c r="F612" i="19"/>
  <c r="F615" i="19"/>
  <c r="F598" i="19"/>
  <c r="D598" i="9"/>
  <c r="G582" i="9" s="1"/>
  <c r="F580" i="9"/>
  <c r="D616" i="19"/>
  <c r="G599" i="19" s="1"/>
  <c r="C616" i="19"/>
  <c r="F601" i="19" s="1"/>
  <c r="G614" i="19" l="1"/>
  <c r="G606" i="19"/>
  <c r="F599" i="19"/>
  <c r="F616" i="19" s="1"/>
  <c r="G613" i="19"/>
  <c r="G609" i="19"/>
  <c r="G605" i="19"/>
  <c r="G601" i="19"/>
  <c r="F614" i="19"/>
  <c r="F610" i="19"/>
  <c r="F606" i="19"/>
  <c r="F602" i="19"/>
  <c r="G598" i="19"/>
  <c r="G612" i="19"/>
  <c r="G608" i="19"/>
  <c r="G604" i="19"/>
  <c r="G600" i="19"/>
  <c r="G610" i="19"/>
  <c r="G602" i="19"/>
  <c r="F613" i="19"/>
  <c r="F609" i="19"/>
  <c r="F605" i="19"/>
  <c r="G615" i="19"/>
  <c r="G611" i="19"/>
  <c r="G607" i="19"/>
  <c r="G603" i="19"/>
  <c r="D145" i="8"/>
  <c r="D165" i="8"/>
  <c r="G593" i="9"/>
  <c r="G585" i="9"/>
  <c r="G596" i="9"/>
  <c r="G592" i="9"/>
  <c r="G588" i="9"/>
  <c r="G584" i="9"/>
  <c r="G597" i="9"/>
  <c r="G581" i="9"/>
  <c r="G583" i="9"/>
  <c r="G589" i="9"/>
  <c r="G580" i="9"/>
  <c r="G595" i="9"/>
  <c r="G591" i="9"/>
  <c r="G587" i="9"/>
  <c r="G598" i="9"/>
  <c r="G594" i="9"/>
  <c r="G590" i="9"/>
  <c r="G586" i="9"/>
  <c r="F582" i="9"/>
  <c r="F597" i="9"/>
  <c r="F595" i="9"/>
  <c r="F593" i="9"/>
  <c r="F591" i="9"/>
  <c r="F589" i="9"/>
  <c r="F587" i="9"/>
  <c r="F585" i="9"/>
  <c r="F583" i="9"/>
  <c r="F581" i="9"/>
  <c r="F598" i="9"/>
  <c r="F596" i="9"/>
  <c r="F594" i="9"/>
  <c r="F592" i="9"/>
  <c r="F590" i="9"/>
  <c r="F588" i="9"/>
  <c r="F586" i="9"/>
  <c r="F584" i="9"/>
  <c r="D402" i="19"/>
  <c r="C402" i="19"/>
  <c r="D381" i="9"/>
  <c r="C381" i="9"/>
  <c r="G616" i="19" l="1"/>
  <c r="F388" i="19"/>
  <c r="F392" i="19"/>
  <c r="F396" i="19"/>
  <c r="F400" i="19"/>
  <c r="F389" i="19"/>
  <c r="F393" i="19"/>
  <c r="F397" i="19"/>
  <c r="F401" i="19"/>
  <c r="F386" i="19"/>
  <c r="F394" i="19"/>
  <c r="F384" i="19"/>
  <c r="F387" i="19"/>
  <c r="F395" i="19"/>
  <c r="F385" i="19"/>
  <c r="F390" i="19"/>
  <c r="F398" i="19"/>
  <c r="F391" i="19"/>
  <c r="F399" i="19"/>
  <c r="G366" i="9"/>
  <c r="G370" i="9"/>
  <c r="G374" i="9"/>
  <c r="G378" i="9"/>
  <c r="G363" i="9"/>
  <c r="G364" i="9"/>
  <c r="G372" i="9"/>
  <c r="G380" i="9"/>
  <c r="G365" i="9"/>
  <c r="G373" i="9"/>
  <c r="G381" i="9"/>
  <c r="G367" i="9"/>
  <c r="G371" i="9"/>
  <c r="G375" i="9"/>
  <c r="G379" i="9"/>
  <c r="G368" i="9"/>
  <c r="G376" i="9"/>
  <c r="G369" i="9"/>
  <c r="G377" i="9"/>
  <c r="F364" i="9"/>
  <c r="F366" i="9"/>
  <c r="F368" i="9"/>
  <c r="F370" i="9"/>
  <c r="F372" i="9"/>
  <c r="F374" i="9"/>
  <c r="F376" i="9"/>
  <c r="F378" i="9"/>
  <c r="F380" i="9"/>
  <c r="F365" i="9"/>
  <c r="F371" i="9"/>
  <c r="F373" i="9"/>
  <c r="F375" i="9"/>
  <c r="F379" i="9"/>
  <c r="F363" i="9"/>
  <c r="F369" i="9"/>
  <c r="F377" i="9"/>
  <c r="F381" i="9"/>
  <c r="F367" i="9"/>
  <c r="G384" i="19"/>
  <c r="G388" i="19"/>
  <c r="G390" i="19"/>
  <c r="G392" i="19"/>
  <c r="G394" i="19"/>
  <c r="G396" i="19"/>
  <c r="G398" i="19"/>
  <c r="G400" i="19"/>
  <c r="G387" i="19"/>
  <c r="G391" i="19"/>
  <c r="G393" i="19"/>
  <c r="G401" i="19"/>
  <c r="G386" i="19"/>
  <c r="G389" i="19"/>
  <c r="G395" i="19"/>
  <c r="G399" i="19"/>
  <c r="G397" i="19"/>
  <c r="G385" i="19"/>
  <c r="D26" i="22"/>
  <c r="E26" i="22"/>
  <c r="F26" i="22"/>
  <c r="G26" i="22"/>
  <c r="C26" i="22"/>
  <c r="F402" i="19" l="1"/>
  <c r="G402" i="19"/>
  <c r="D98" i="19"/>
  <c r="F98" i="19"/>
  <c r="C98" i="19"/>
  <c r="D94" i="19"/>
  <c r="F94" i="19"/>
  <c r="C94" i="19"/>
  <c r="F66" i="19"/>
  <c r="D66" i="19"/>
  <c r="C66" i="19"/>
  <c r="G594" i="19"/>
  <c r="D595" i="19"/>
  <c r="G592" i="19" s="1"/>
  <c r="C595" i="19"/>
  <c r="F591" i="19" s="1"/>
  <c r="F595" i="19" s="1"/>
  <c r="D588" i="19"/>
  <c r="G584" i="19" s="1"/>
  <c r="C588" i="19"/>
  <c r="F579" i="19" s="1"/>
  <c r="D576" i="19"/>
  <c r="G562" i="19" s="1"/>
  <c r="C576" i="19"/>
  <c r="F561" i="19" s="1"/>
  <c r="F586" i="19"/>
  <c r="F567" i="19"/>
  <c r="F536" i="19"/>
  <c r="G536" i="19"/>
  <c r="F537" i="19"/>
  <c r="G537" i="19"/>
  <c r="F538" i="19"/>
  <c r="G538" i="19"/>
  <c r="F539" i="19"/>
  <c r="G539" i="19"/>
  <c r="F540" i="19"/>
  <c r="G540" i="19"/>
  <c r="F541" i="19"/>
  <c r="G541" i="19"/>
  <c r="F542" i="19"/>
  <c r="G542" i="19"/>
  <c r="F543" i="19"/>
  <c r="G543" i="19"/>
  <c r="F544" i="19"/>
  <c r="G544" i="19"/>
  <c r="F545" i="19"/>
  <c r="G545" i="19"/>
  <c r="F546" i="19"/>
  <c r="G546" i="19"/>
  <c r="F547" i="19"/>
  <c r="G547" i="19"/>
  <c r="F548" i="19"/>
  <c r="G548" i="19"/>
  <c r="F549" i="19"/>
  <c r="G549" i="19"/>
  <c r="F550" i="19"/>
  <c r="G550" i="19"/>
  <c r="F551" i="19"/>
  <c r="G551" i="19"/>
  <c r="F552" i="19"/>
  <c r="G552" i="19"/>
  <c r="F535" i="19"/>
  <c r="F467" i="19"/>
  <c r="F468" i="19"/>
  <c r="F469" i="19"/>
  <c r="F470" i="19"/>
  <c r="F471" i="19"/>
  <c r="F472" i="19"/>
  <c r="F473" i="19"/>
  <c r="G467" i="19"/>
  <c r="G468" i="19"/>
  <c r="G469" i="19"/>
  <c r="G470" i="19"/>
  <c r="G471" i="19"/>
  <c r="G472" i="19"/>
  <c r="G473" i="19"/>
  <c r="G466" i="19"/>
  <c r="F466" i="19"/>
  <c r="F438" i="19"/>
  <c r="G438" i="19"/>
  <c r="F439" i="19"/>
  <c r="G439" i="19"/>
  <c r="F440" i="19"/>
  <c r="G440" i="19"/>
  <c r="F441" i="19"/>
  <c r="G441" i="19"/>
  <c r="F442" i="19"/>
  <c r="G442" i="19"/>
  <c r="F443" i="19"/>
  <c r="G443" i="19"/>
  <c r="F444" i="19"/>
  <c r="G444" i="19"/>
  <c r="F445" i="19"/>
  <c r="G445" i="19"/>
  <c r="F446" i="19"/>
  <c r="G446" i="19"/>
  <c r="F447" i="19"/>
  <c r="G447" i="19"/>
  <c r="F448" i="19"/>
  <c r="G448" i="19"/>
  <c r="F449" i="19"/>
  <c r="G449" i="19"/>
  <c r="F450" i="19"/>
  <c r="G450" i="19"/>
  <c r="F451" i="19"/>
  <c r="G451" i="19"/>
  <c r="F452" i="19"/>
  <c r="G452" i="19"/>
  <c r="F453" i="19"/>
  <c r="G453" i="19"/>
  <c r="F454" i="19"/>
  <c r="G454" i="19"/>
  <c r="F455" i="19"/>
  <c r="G455" i="19"/>
  <c r="F456" i="19"/>
  <c r="G456" i="19"/>
  <c r="F457" i="19"/>
  <c r="G457" i="19"/>
  <c r="F458" i="19"/>
  <c r="G458" i="19"/>
  <c r="F459" i="19"/>
  <c r="G459" i="19"/>
  <c r="F460" i="19"/>
  <c r="G460" i="19"/>
  <c r="G437" i="19"/>
  <c r="F437" i="19"/>
  <c r="G356" i="19"/>
  <c r="F358" i="19"/>
  <c r="F355" i="19"/>
  <c r="F356" i="19"/>
  <c r="F357" i="19"/>
  <c r="F359" i="19"/>
  <c r="F360" i="19"/>
  <c r="F361" i="19"/>
  <c r="F362" i="19"/>
  <c r="F363" i="19"/>
  <c r="F354" i="19"/>
  <c r="G359" i="19"/>
  <c r="G354" i="19"/>
  <c r="G355" i="19"/>
  <c r="G357" i="19"/>
  <c r="G358" i="19"/>
  <c r="G360" i="19"/>
  <c r="G361" i="19"/>
  <c r="G362" i="19"/>
  <c r="G363" i="19"/>
  <c r="D381" i="19"/>
  <c r="G378" i="19" s="1"/>
  <c r="C381" i="19"/>
  <c r="D374" i="19"/>
  <c r="G368" i="19" s="1"/>
  <c r="F369" i="19"/>
  <c r="F333" i="19"/>
  <c r="G333" i="19"/>
  <c r="F334" i="19"/>
  <c r="G334" i="19"/>
  <c r="F335" i="19"/>
  <c r="G335" i="19"/>
  <c r="F336" i="19"/>
  <c r="G336" i="19"/>
  <c r="F337" i="19"/>
  <c r="G337" i="19"/>
  <c r="F338" i="19"/>
  <c r="G338" i="19"/>
  <c r="F339" i="19"/>
  <c r="G339" i="19"/>
  <c r="F340" i="19"/>
  <c r="G340" i="19"/>
  <c r="F341" i="19"/>
  <c r="G341" i="19"/>
  <c r="F342" i="19"/>
  <c r="G342" i="19"/>
  <c r="F343" i="19"/>
  <c r="G343" i="19"/>
  <c r="F344" i="19"/>
  <c r="G344" i="19"/>
  <c r="F345" i="19"/>
  <c r="G345" i="19"/>
  <c r="F346" i="19"/>
  <c r="G346" i="19"/>
  <c r="F347" i="19"/>
  <c r="G347" i="19"/>
  <c r="F348" i="19"/>
  <c r="G348" i="19"/>
  <c r="F349" i="19"/>
  <c r="G349" i="19"/>
  <c r="G332" i="19"/>
  <c r="F332" i="19"/>
  <c r="G318" i="19"/>
  <c r="F315" i="19"/>
  <c r="F310" i="19"/>
  <c r="G310" i="19"/>
  <c r="F311" i="19"/>
  <c r="G311" i="19"/>
  <c r="F312" i="19"/>
  <c r="G312" i="19"/>
  <c r="F313" i="19"/>
  <c r="G313" i="19"/>
  <c r="F314" i="19"/>
  <c r="G314" i="19"/>
  <c r="G315" i="19"/>
  <c r="F316" i="19"/>
  <c r="G316" i="19"/>
  <c r="F317" i="19"/>
  <c r="G317" i="19"/>
  <c r="F318" i="19"/>
  <c r="F319" i="19"/>
  <c r="G319" i="19"/>
  <c r="F320" i="19"/>
  <c r="G320" i="19"/>
  <c r="F321" i="19"/>
  <c r="G321" i="19"/>
  <c r="F322" i="19"/>
  <c r="G322" i="19"/>
  <c r="F323" i="19"/>
  <c r="G323" i="19"/>
  <c r="F324" i="19"/>
  <c r="G324" i="19"/>
  <c r="F325" i="19"/>
  <c r="G325" i="19"/>
  <c r="F326" i="19"/>
  <c r="G326" i="19"/>
  <c r="G309" i="19"/>
  <c r="F309" i="19"/>
  <c r="G267" i="19"/>
  <c r="G268" i="19"/>
  <c r="G269" i="19"/>
  <c r="G270" i="19"/>
  <c r="G271" i="19"/>
  <c r="G272" i="19"/>
  <c r="G273" i="19"/>
  <c r="G266" i="19"/>
  <c r="F267" i="19"/>
  <c r="F268" i="19"/>
  <c r="F269" i="19"/>
  <c r="F270" i="19"/>
  <c r="F271" i="19"/>
  <c r="F272" i="19"/>
  <c r="F273" i="19"/>
  <c r="F266" i="19"/>
  <c r="F248" i="19"/>
  <c r="F244" i="19"/>
  <c r="F245" i="19"/>
  <c r="G245" i="19"/>
  <c r="F246" i="19"/>
  <c r="G246" i="19"/>
  <c r="F247" i="19"/>
  <c r="G247" i="19"/>
  <c r="G248" i="19"/>
  <c r="F249" i="19"/>
  <c r="G249" i="19"/>
  <c r="F250" i="19"/>
  <c r="G250" i="19"/>
  <c r="F251" i="19"/>
  <c r="G251" i="19"/>
  <c r="G244"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F238" i="19"/>
  <c r="G238" i="19"/>
  <c r="G215" i="19"/>
  <c r="F215" i="19"/>
  <c r="F44" i="9"/>
  <c r="D44" i="9"/>
  <c r="C44" i="9"/>
  <c r="D360" i="9"/>
  <c r="G358" i="9" s="1"/>
  <c r="C360" i="9"/>
  <c r="F356" i="9" s="1"/>
  <c r="D353" i="9"/>
  <c r="G348" i="9" s="1"/>
  <c r="C353" i="9"/>
  <c r="F347" i="9" s="1"/>
  <c r="D328" i="9"/>
  <c r="G310" i="9" s="1"/>
  <c r="G328" i="9" s="1"/>
  <c r="C328" i="9"/>
  <c r="F310" i="9" s="1"/>
  <c r="F328" i="9" s="1"/>
  <c r="G591" i="19" l="1"/>
  <c r="G595" i="19" s="1"/>
  <c r="G582" i="19"/>
  <c r="F566" i="19"/>
  <c r="F379" i="19"/>
  <c r="F377" i="19"/>
  <c r="F239" i="19"/>
  <c r="F358" i="9"/>
  <c r="G356" i="9"/>
  <c r="G357" i="9"/>
  <c r="G359" i="9"/>
  <c r="F352" i="9"/>
  <c r="F348" i="9"/>
  <c r="F350" i="9"/>
  <c r="F346" i="9"/>
  <c r="F553" i="19"/>
  <c r="G252" i="19"/>
  <c r="F274" i="19"/>
  <c r="G349" i="9"/>
  <c r="G239" i="19"/>
  <c r="F327" i="19"/>
  <c r="F461" i="19"/>
  <c r="F474" i="19"/>
  <c r="G346" i="9"/>
  <c r="F351" i="9"/>
  <c r="F349" i="9"/>
  <c r="F359" i="9"/>
  <c r="F357" i="9"/>
  <c r="F368" i="19"/>
  <c r="G461" i="19"/>
  <c r="G474" i="19"/>
  <c r="G553" i="19"/>
  <c r="F575" i="19"/>
  <c r="G593" i="19"/>
  <c r="G351" i="9"/>
  <c r="G347" i="9"/>
  <c r="G352" i="9"/>
  <c r="G350" i="9"/>
  <c r="F574" i="19"/>
  <c r="G583" i="19"/>
  <c r="F378" i="19"/>
  <c r="G379" i="19"/>
  <c r="F367" i="19"/>
  <c r="G367" i="19"/>
  <c r="G373" i="19"/>
  <c r="G327" i="19"/>
  <c r="F373" i="19"/>
  <c r="G372" i="19"/>
  <c r="G377" i="19"/>
  <c r="F582" i="19"/>
  <c r="F372" i="19"/>
  <c r="G371" i="19"/>
  <c r="G380" i="19"/>
  <c r="F371" i="19"/>
  <c r="G370" i="19"/>
  <c r="F380" i="19"/>
  <c r="F370" i="19"/>
  <c r="G369" i="19"/>
  <c r="G587" i="19"/>
  <c r="G581" i="19"/>
  <c r="G578" i="19"/>
  <c r="G586" i="19"/>
  <c r="G580" i="19"/>
  <c r="G579" i="19"/>
  <c r="G585" i="19"/>
  <c r="F581" i="19"/>
  <c r="F578" i="19"/>
  <c r="F585" i="19"/>
  <c r="F584" i="19"/>
  <c r="F580" i="19"/>
  <c r="F587" i="19"/>
  <c r="F583" i="19"/>
  <c r="F571" i="19"/>
  <c r="F563" i="19"/>
  <c r="F570" i="19"/>
  <c r="F560" i="19"/>
  <c r="F569" i="19"/>
  <c r="F558" i="19"/>
  <c r="F568" i="19"/>
  <c r="F573" i="19"/>
  <c r="F565" i="19"/>
  <c r="F572" i="19"/>
  <c r="F564" i="19"/>
  <c r="G561" i="19"/>
  <c r="G573" i="19"/>
  <c r="G569" i="19"/>
  <c r="G565" i="19"/>
  <c r="G560" i="19"/>
  <c r="G572" i="19"/>
  <c r="G568" i="19"/>
  <c r="G564" i="19"/>
  <c r="G559" i="19"/>
  <c r="G558" i="19"/>
  <c r="G575" i="19"/>
  <c r="G571" i="19"/>
  <c r="G567" i="19"/>
  <c r="G563" i="19"/>
  <c r="G574" i="19"/>
  <c r="G570" i="19"/>
  <c r="G566" i="19"/>
  <c r="F559" i="19"/>
  <c r="F562" i="19"/>
  <c r="F364" i="19"/>
  <c r="G364" i="19"/>
  <c r="F350" i="19"/>
  <c r="G350" i="19"/>
  <c r="G274" i="19"/>
  <c r="F252" i="19"/>
  <c r="D577" i="9"/>
  <c r="C577" i="9"/>
  <c r="F381" i="19" l="1"/>
  <c r="G360" i="9"/>
  <c r="F353" i="9"/>
  <c r="F360" i="9"/>
  <c r="F374" i="19"/>
  <c r="G576" i="19"/>
  <c r="G575" i="9"/>
  <c r="G574" i="9"/>
  <c r="G576" i="9"/>
  <c r="G573" i="9"/>
  <c r="F573" i="9"/>
  <c r="F575" i="9"/>
  <c r="F574" i="9"/>
  <c r="F576" i="9"/>
  <c r="G374" i="19"/>
  <c r="G353" i="9"/>
  <c r="G381" i="19"/>
  <c r="G588" i="19"/>
  <c r="F588" i="19"/>
  <c r="F576" i="19"/>
  <c r="D555" i="9"/>
  <c r="C555" i="9"/>
  <c r="F577" i="9" l="1"/>
  <c r="G577" i="9"/>
  <c r="F538" i="9"/>
  <c r="F546" i="9"/>
  <c r="F554" i="9"/>
  <c r="F539" i="9"/>
  <c r="F547" i="9"/>
  <c r="F537" i="9"/>
  <c r="F540" i="9"/>
  <c r="F548" i="9"/>
  <c r="F541" i="9"/>
  <c r="F549" i="9"/>
  <c r="F543" i="9"/>
  <c r="F544" i="9"/>
  <c r="F553" i="9"/>
  <c r="F542" i="9"/>
  <c r="F550" i="9"/>
  <c r="F551" i="9"/>
  <c r="F552" i="9"/>
  <c r="F545" i="9"/>
  <c r="G549" i="9"/>
  <c r="G538" i="9"/>
  <c r="G542" i="9"/>
  <c r="G546" i="9"/>
  <c r="G550" i="9"/>
  <c r="G554" i="9"/>
  <c r="G537" i="9"/>
  <c r="G545" i="9"/>
  <c r="G553" i="9"/>
  <c r="G539" i="9"/>
  <c r="G543" i="9"/>
  <c r="G547" i="9"/>
  <c r="G551" i="9"/>
  <c r="G548" i="9"/>
  <c r="G540" i="9"/>
  <c r="G544" i="9"/>
  <c r="G552" i="9"/>
  <c r="G541" i="9"/>
  <c r="H30" i="22"/>
  <c r="H29" i="22"/>
  <c r="H28" i="22"/>
  <c r="H27" i="22"/>
  <c r="H25" i="22"/>
  <c r="H24" i="22"/>
  <c r="H23" i="22"/>
  <c r="H26" i="22" l="1"/>
  <c r="F555" i="9"/>
  <c r="G555" i="9"/>
  <c r="D570" i="9" l="1"/>
  <c r="C570" i="9"/>
  <c r="D532" i="9"/>
  <c r="C532" i="9"/>
  <c r="D305" i="9"/>
  <c r="C305" i="9"/>
  <c r="C30" i="19"/>
  <c r="F29" i="19" s="1"/>
  <c r="F28" i="9"/>
  <c r="G17" i="22" s="1"/>
  <c r="C19" i="19"/>
  <c r="G291" i="9" l="1"/>
  <c r="G295" i="9"/>
  <c r="G299" i="9"/>
  <c r="G303" i="9"/>
  <c r="G289" i="9"/>
  <c r="G287" i="9"/>
  <c r="G290" i="9"/>
  <c r="G302" i="9"/>
  <c r="G288" i="9"/>
  <c r="G292" i="9"/>
  <c r="G296" i="9"/>
  <c r="G300" i="9"/>
  <c r="G304" i="9"/>
  <c r="G293" i="9"/>
  <c r="G297" i="9"/>
  <c r="G301" i="9"/>
  <c r="G294" i="9"/>
  <c r="G298" i="9"/>
  <c r="F338" i="9"/>
  <c r="F335" i="9"/>
  <c r="F337" i="9"/>
  <c r="F339" i="9"/>
  <c r="F341" i="9"/>
  <c r="F333" i="9"/>
  <c r="F334" i="9"/>
  <c r="F336" i="9"/>
  <c r="F340" i="9"/>
  <c r="F342" i="9"/>
  <c r="G334" i="9"/>
  <c r="G336" i="9"/>
  <c r="G338" i="9"/>
  <c r="G340" i="9"/>
  <c r="G342" i="9"/>
  <c r="G337" i="9"/>
  <c r="G341" i="9"/>
  <c r="G333" i="9"/>
  <c r="G335" i="9"/>
  <c r="G339" i="9"/>
  <c r="G522" i="9"/>
  <c r="G530" i="9"/>
  <c r="G515" i="9"/>
  <c r="G523" i="9"/>
  <c r="G531" i="9"/>
  <c r="G524" i="9"/>
  <c r="G514" i="9"/>
  <c r="G516" i="9"/>
  <c r="G517" i="9"/>
  <c r="G525" i="9"/>
  <c r="G519" i="9"/>
  <c r="G520" i="9"/>
  <c r="G529" i="9"/>
  <c r="G518" i="9"/>
  <c r="G526" i="9"/>
  <c r="G527" i="9"/>
  <c r="G528" i="9"/>
  <c r="G521" i="9"/>
  <c r="F520" i="9"/>
  <c r="F528" i="9"/>
  <c r="F521" i="9"/>
  <c r="F529" i="9"/>
  <c r="F522" i="9"/>
  <c r="F530" i="9"/>
  <c r="F519" i="9"/>
  <c r="F515" i="9"/>
  <c r="F523" i="9"/>
  <c r="F531" i="9"/>
  <c r="F518" i="9"/>
  <c r="F516" i="9"/>
  <c r="F524" i="9"/>
  <c r="F514" i="9"/>
  <c r="F526" i="9"/>
  <c r="F517" i="9"/>
  <c r="F525" i="9"/>
  <c r="F527" i="9"/>
  <c r="G567" i="9"/>
  <c r="G562" i="9"/>
  <c r="G568" i="9"/>
  <c r="G561" i="9"/>
  <c r="G569" i="9"/>
  <c r="G560" i="9"/>
  <c r="G563" i="9"/>
  <c r="G566" i="9"/>
  <c r="G564" i="9"/>
  <c r="G565" i="9"/>
  <c r="F566" i="9"/>
  <c r="F568" i="9"/>
  <c r="F565" i="9"/>
  <c r="F567" i="9"/>
  <c r="F561" i="9"/>
  <c r="F569" i="9"/>
  <c r="F562" i="9"/>
  <c r="F560" i="9"/>
  <c r="F563" i="9"/>
  <c r="F564" i="9"/>
  <c r="F289" i="9"/>
  <c r="F293" i="9"/>
  <c r="F297" i="9"/>
  <c r="F301" i="9"/>
  <c r="F292" i="9"/>
  <c r="F290" i="9"/>
  <c r="F294" i="9"/>
  <c r="F298" i="9"/>
  <c r="F302" i="9"/>
  <c r="F287" i="9"/>
  <c r="F296" i="9"/>
  <c r="F300" i="9"/>
  <c r="F291" i="9"/>
  <c r="F295" i="9"/>
  <c r="F299" i="9"/>
  <c r="F303" i="9"/>
  <c r="F288" i="9"/>
  <c r="F304" i="9"/>
  <c r="G16" i="19"/>
  <c r="F39" i="19"/>
  <c r="F37" i="19"/>
  <c r="F36" i="19"/>
  <c r="F38" i="19"/>
  <c r="F35" i="19"/>
  <c r="F31" i="19"/>
  <c r="F34" i="19"/>
  <c r="F32" i="19"/>
  <c r="F33" i="19"/>
  <c r="F27" i="19"/>
  <c r="F28" i="19"/>
  <c r="G17" i="19"/>
  <c r="G18" i="19"/>
  <c r="F30" i="19" l="1"/>
  <c r="G343" i="9"/>
  <c r="G19" i="19"/>
  <c r="F570" i="9"/>
  <c r="F343" i="9"/>
  <c r="G305" i="9"/>
  <c r="G570" i="9"/>
  <c r="G532" i="9"/>
  <c r="F532" i="9"/>
  <c r="F305" i="9"/>
  <c r="G227" i="8"/>
  <c r="G226" i="8"/>
  <c r="G225" i="8"/>
  <c r="G224" i="8"/>
  <c r="G223" i="8"/>
  <c r="G222" i="8"/>
  <c r="G221" i="8"/>
  <c r="G219" i="8"/>
  <c r="G218" i="8"/>
  <c r="G217" i="8"/>
  <c r="D290" i="8"/>
  <c r="C293" i="8"/>
  <c r="C300" i="8"/>
  <c r="C292" i="8"/>
  <c r="F292" i="8"/>
  <c r="D292" i="8"/>
  <c r="C290" i="8"/>
  <c r="D293" i="8"/>
  <c r="D300" i="8"/>
  <c r="C179" i="8" l="1"/>
  <c r="C56" i="8" s="1"/>
  <c r="C58" i="8" s="1"/>
  <c r="C38" i="8" s="1"/>
  <c r="C288" i="8"/>
  <c r="D167" i="8"/>
  <c r="C119" i="8" l="1"/>
  <c r="D119" i="8" s="1"/>
  <c r="F227" i="8"/>
  <c r="F225" i="8"/>
  <c r="F223" i="8"/>
  <c r="F221" i="8"/>
  <c r="F218" i="8"/>
  <c r="F224" i="8"/>
  <c r="F222" i="8"/>
  <c r="F219" i="8"/>
  <c r="F217" i="8"/>
  <c r="F226" i="8"/>
  <c r="D45" i="8"/>
  <c r="G166" i="8"/>
  <c r="G165" i="8"/>
  <c r="G164" i="8"/>
  <c r="F177" i="8"/>
  <c r="F181" i="8"/>
  <c r="F185" i="8"/>
  <c r="F178" i="8"/>
  <c r="F182" i="8"/>
  <c r="F186" i="8"/>
  <c r="F175" i="8"/>
  <c r="F184" i="8"/>
  <c r="F187" i="8"/>
  <c r="F180" i="8"/>
  <c r="F174" i="8"/>
  <c r="F183" i="8"/>
  <c r="D475" i="9"/>
  <c r="G480" i="9" s="1"/>
  <c r="C475" i="9"/>
  <c r="F476" i="9" s="1"/>
  <c r="D453" i="9"/>
  <c r="G458" i="9" s="1"/>
  <c r="C453" i="9"/>
  <c r="F458" i="9" s="1"/>
  <c r="D440" i="9"/>
  <c r="C440" i="9"/>
  <c r="F416" i="9" s="1"/>
  <c r="D249" i="9"/>
  <c r="G247" i="9" s="1"/>
  <c r="C249" i="9"/>
  <c r="D227" i="9"/>
  <c r="G228" i="9" s="1"/>
  <c r="C227" i="9"/>
  <c r="F219" i="9" s="1"/>
  <c r="D214" i="9"/>
  <c r="C214" i="9"/>
  <c r="F76" i="9"/>
  <c r="D76" i="9"/>
  <c r="C76" i="9"/>
  <c r="F72" i="9"/>
  <c r="D72" i="9"/>
  <c r="C72" i="9"/>
  <c r="C15" i="9"/>
  <c r="F17" i="22" s="1"/>
  <c r="C299" i="8"/>
  <c r="C298" i="8"/>
  <c r="C297" i="8"/>
  <c r="C296" i="8"/>
  <c r="C295" i="8"/>
  <c r="C294" i="8"/>
  <c r="C291" i="8"/>
  <c r="C289" i="8"/>
  <c r="C220" i="8"/>
  <c r="C208" i="8"/>
  <c r="F198" i="8" s="1"/>
  <c r="C167" i="8"/>
  <c r="D155" i="8"/>
  <c r="G147" i="8" s="1"/>
  <c r="C155" i="8"/>
  <c r="F147" i="8" s="1"/>
  <c r="D129" i="8"/>
  <c r="C129" i="8"/>
  <c r="D100" i="8"/>
  <c r="C100" i="8"/>
  <c r="D77" i="8"/>
  <c r="G80" i="8" s="1"/>
  <c r="C77" i="8"/>
  <c r="F220" i="8" l="1"/>
  <c r="G438" i="9"/>
  <c r="G416" i="9"/>
  <c r="F252" i="9"/>
  <c r="F241" i="9"/>
  <c r="F17" i="19"/>
  <c r="F18" i="19"/>
  <c r="F16" i="19"/>
  <c r="F428" i="9"/>
  <c r="F424" i="9"/>
  <c r="F127" i="8"/>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F131" i="8"/>
  <c r="F133" i="8"/>
  <c r="F135" i="8"/>
  <c r="F134" i="8"/>
  <c r="F132" i="8"/>
  <c r="F136"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103" i="8"/>
  <c r="G99" i="8"/>
  <c r="G95" i="8"/>
  <c r="G98" i="8"/>
  <c r="G94" i="8"/>
  <c r="G97" i="8"/>
  <c r="G93" i="8"/>
  <c r="G96" i="8"/>
  <c r="F93" i="8"/>
  <c r="F179" i="8"/>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32" i="9"/>
  <c r="G73" i="8"/>
  <c r="G221" i="9"/>
  <c r="G422" i="9"/>
  <c r="G82" i="8"/>
  <c r="G105" i="8"/>
  <c r="G75" i="8"/>
  <c r="G71" i="8"/>
  <c r="G78" i="8"/>
  <c r="G101" i="8"/>
  <c r="G219" i="9"/>
  <c r="G430" i="9"/>
  <c r="G223" i="9"/>
  <c r="G243" i="9"/>
  <c r="G426" i="9"/>
  <c r="G434" i="9"/>
  <c r="F447" i="9"/>
  <c r="F467" i="9"/>
  <c r="G225" i="9"/>
  <c r="G245" i="9"/>
  <c r="G420" i="9"/>
  <c r="G428" i="9"/>
  <c r="G436" i="9"/>
  <c r="G449" i="9"/>
  <c r="G467" i="9"/>
  <c r="G232" i="9"/>
  <c r="G250" i="9"/>
  <c r="F469" i="9"/>
  <c r="G254" i="9"/>
  <c r="G471" i="9"/>
  <c r="F245" i="9"/>
  <c r="F449" i="9"/>
  <c r="F473" i="9"/>
  <c r="F480" i="9"/>
  <c r="F445" i="9"/>
  <c r="F454" i="9"/>
  <c r="G241" i="9"/>
  <c r="G418" i="9"/>
  <c r="G424" i="9"/>
  <c r="F432" i="9"/>
  <c r="G445" i="9"/>
  <c r="F451" i="9"/>
  <c r="F471" i="9"/>
  <c r="G167" i="8"/>
  <c r="F12" i="9"/>
  <c r="F19" i="9"/>
  <c r="F21" i="9"/>
  <c r="F23" i="9"/>
  <c r="F17" i="9"/>
  <c r="F25" i="9"/>
  <c r="F223" i="9"/>
  <c r="F439" i="9"/>
  <c r="F437" i="9"/>
  <c r="F435" i="9"/>
  <c r="F433" i="9"/>
  <c r="F431" i="9"/>
  <c r="F429" i="9"/>
  <c r="F427" i="9"/>
  <c r="F425" i="9"/>
  <c r="F423" i="9"/>
  <c r="F421" i="9"/>
  <c r="F419" i="9"/>
  <c r="F417" i="9"/>
  <c r="F438" i="9"/>
  <c r="F434" i="9"/>
  <c r="F430" i="9"/>
  <c r="F426" i="9"/>
  <c r="F422" i="9"/>
  <c r="F418"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20" i="9"/>
  <c r="F436" i="9"/>
  <c r="F13" i="9"/>
  <c r="F16" i="9"/>
  <c r="F20" i="9"/>
  <c r="F24" i="9"/>
  <c r="G233" i="9"/>
  <c r="G231" i="9"/>
  <c r="G229" i="9"/>
  <c r="G226" i="9"/>
  <c r="G224" i="9"/>
  <c r="G222" i="9"/>
  <c r="G220" i="9"/>
  <c r="G230" i="9"/>
  <c r="G255" i="9"/>
  <c r="G253" i="9"/>
  <c r="G251" i="9"/>
  <c r="G248" i="9"/>
  <c r="G246" i="9"/>
  <c r="G244" i="9"/>
  <c r="G242" i="9"/>
  <c r="G252" i="9"/>
  <c r="G439" i="9"/>
  <c r="G437" i="9"/>
  <c r="G435" i="9"/>
  <c r="G433" i="9"/>
  <c r="G431" i="9"/>
  <c r="G429" i="9"/>
  <c r="G427" i="9"/>
  <c r="G425" i="9"/>
  <c r="G423" i="9"/>
  <c r="G421" i="9"/>
  <c r="G419" i="9"/>
  <c r="G417" i="9"/>
  <c r="G447" i="9"/>
  <c r="G451" i="9"/>
  <c r="G454" i="9"/>
  <c r="G469" i="9"/>
  <c r="G473" i="9"/>
  <c r="G476" i="9"/>
  <c r="F459" i="9"/>
  <c r="F457" i="9"/>
  <c r="F455" i="9"/>
  <c r="F452" i="9"/>
  <c r="F450" i="9"/>
  <c r="F448" i="9"/>
  <c r="F446" i="9"/>
  <c r="F456" i="9"/>
  <c r="F481" i="9"/>
  <c r="F479" i="9"/>
  <c r="F477" i="9"/>
  <c r="F474" i="9"/>
  <c r="F472" i="9"/>
  <c r="F470" i="9"/>
  <c r="F468" i="9"/>
  <c r="F478" i="9"/>
  <c r="F18" i="9"/>
  <c r="F22" i="9"/>
  <c r="G459" i="9"/>
  <c r="G457" i="9"/>
  <c r="G455" i="9"/>
  <c r="G452" i="9"/>
  <c r="G450" i="9"/>
  <c r="G448" i="9"/>
  <c r="G446" i="9"/>
  <c r="G456" i="9"/>
  <c r="G481" i="9"/>
  <c r="G479" i="9"/>
  <c r="G477" i="9"/>
  <c r="G474" i="9"/>
  <c r="G472" i="9"/>
  <c r="G470" i="9"/>
  <c r="G468" i="9"/>
  <c r="G478" i="9"/>
  <c r="F19" i="19" l="1"/>
  <c r="F167" i="8"/>
  <c r="F129" i="8"/>
  <c r="F155" i="8"/>
  <c r="F77" i="8"/>
  <c r="F100" i="8"/>
  <c r="F208" i="8"/>
  <c r="F58" i="8"/>
  <c r="G155" i="8"/>
  <c r="G214" i="9"/>
  <c r="G129" i="8"/>
  <c r="G100" i="8"/>
  <c r="G440" i="9"/>
  <c r="G249" i="9"/>
  <c r="G453" i="9"/>
  <c r="G227" i="9"/>
  <c r="F15" i="9"/>
  <c r="F249" i="9"/>
  <c r="F440" i="9"/>
  <c r="F453" i="9"/>
  <c r="G475" i="9"/>
  <c r="F475" i="9"/>
  <c r="F227" i="9"/>
  <c r="G77" i="8"/>
  <c r="F214" i="9"/>
  <c r="G492" i="19" l="1"/>
  <c r="G493" i="19"/>
  <c r="G494" i="19"/>
  <c r="G489" i="19"/>
  <c r="G495" i="19"/>
  <c r="G491" i="19"/>
  <c r="G490" i="19"/>
  <c r="G488" i="19"/>
  <c r="G496" i="19" l="1"/>
  <c r="F492" i="19"/>
  <c r="F489" i="19"/>
  <c r="F495" i="19"/>
  <c r="F493" i="19"/>
  <c r="F491" i="19"/>
  <c r="F490" i="19"/>
  <c r="F494" i="19"/>
  <c r="F488" i="19"/>
  <c r="F496" i="19" l="1"/>
</calcChain>
</file>

<file path=xl/sharedStrings.xml><?xml version="1.0" encoding="utf-8"?>
<sst xmlns="http://schemas.openxmlformats.org/spreadsheetml/2006/main" count="5395" uniqueCount="2701">
  <si>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</si>
  <si>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</si>
  <si>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</si>
  <si>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</si>
  <si>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</si>
  <si>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</si>
  <si>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</si>
  <si>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</si>
  <si>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</si>
  <si>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</si>
  <si>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</si>
  <si>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</si>
  <si>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</si>
  <si>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</si>
  <si>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</si>
  <si>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</si>
  <si>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</si>
  <si>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</si>
  <si>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</si>
  <si>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</si>
  <si>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</si>
  <si>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</si>
  <si>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</si>
  <si>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</si>
  <si>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</si>
  <si>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</si>
  <si>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</si>
  <si>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</si>
  <si>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</si>
  <si>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</si>
  <si>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</si>
  <si>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</si>
  <si>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</si>
  <si>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</si>
  <si>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</si>
  <si>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</si>
  <si>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</si>
  <si>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</si>
  <si>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</si>
  <si>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</si>
  <si>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</si>
  <si>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</si>
  <si>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</si>
  <si>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</si>
  <si>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</si>
  <si>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</si>
  <si>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</si>
  <si>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</si>
  <si>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</si>
  <si>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</si>
  <si>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</si>
  <si>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</si>
  <si>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</si>
  <si>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</si>
  <si>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</si>
  <si>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</si>
  <si>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</si>
  <si>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</si>
  <si>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</si>
  <si>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</si>
  <si>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</si>
  <si>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</si>
  <si>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</si>
  <si>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</si>
  <si>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</si>
  <si>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</si>
  <si>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</si>
  <si>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</si>
  <si>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</si>
  <si>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</si>
  <si>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</si>
  <si>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</si>
  <si>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</si>
  <si>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</si>
  <si>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</si>
  <si>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</si>
  <si>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</si>
  <si>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</si>
  <si>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</si>
  <si>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</si>
  <si>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</si>
  <si>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</si>
  <si>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</si>
  <si>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</si>
  <si>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</si>
  <si>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</si>
  <si>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</si>
  <si>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</si>
  <si>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</si>
  <si>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</si>
  <si>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</si>
  <si>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</si>
  <si>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</si>
  <si>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</si>
  <si>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</si>
  <si>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</si>
  <si>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</si>
  <si>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</si>
  <si>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</si>
  <si>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</si>
  <si>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</si>
  <si>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</si>
  <si>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</si>
  <si>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</si>
  <si>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</si>
  <si>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</si>
  <si>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</si>
  <si>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</si>
  <si>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</si>
  <si>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</si>
  <si>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</si>
  <si>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</si>
  <si>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</si>
  <si>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</si>
  <si>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</si>
  <si>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</si>
  <si>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</si>
  <si>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</si>
  <si>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</si>
  <si>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</si>
  <si>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</si>
  <si>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</si>
  <si>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</si>
  <si>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</si>
  <si>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</si>
  <si>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</si>
  <si>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</si>
  <si>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</si>
  <si>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</si>
  <si>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</si>
  <si>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</si>
  <si>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</si>
  <si>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</si>
  <si>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</si>
  <si>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</si>
  <si>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</si>
  <si>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</si>
  <si>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</si>
  <si>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</si>
  <si>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</si>
  <si>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</si>
  <si>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</si>
  <si>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</si>
  <si>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</si>
  <si>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</si>
  <si>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</si>
  <si>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</si>
  <si>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</si>
  <si>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</si>
  <si>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</si>
  <si>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</si>
  <si>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</si>
  <si>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</si>
  <si>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</si>
  <si>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</si>
  <si>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</si>
  <si>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</si>
  <si>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</si>
  <si>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</si>
  <si>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</si>
  <si>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</si>
  <si>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</si>
  <si>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</si>
  <si>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</si>
  <si>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</si>
  <si>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</si>
  <si>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</si>
  <si>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</si>
  <si>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</si>
  <si>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</si>
  <si>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</si>
  <si>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</si>
  <si>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</si>
  <si>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</si>
  <si>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</si>
  <si>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</si>
  <si>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</si>
  <si>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</si>
  <si>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</si>
  <si>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</si>
  <si>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</si>
  <si>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</si>
  <si>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</si>
  <si>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</si>
  <si>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</si>
  <si>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</si>
  <si>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</si>
  <si>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</si>
  <si>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</si>
  <si>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</si>
  <si>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</si>
  <si>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</si>
  <si>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</si>
  <si>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</si>
  <si>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</si>
  <si>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</si>
  <si>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</si>
  <si>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</si>
  <si>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</si>
  <si>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</si>
  <si>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</si>
  <si>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</si>
  <si>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</si>
  <si>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</si>
  <si>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</si>
  <si>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</si>
  <si>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</si>
  <si>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</si>
  <si>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</si>
  <si>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</si>
  <si>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</si>
  <si>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</si>
  <si>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</si>
  <si>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</si>
  <si>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</si>
  <si>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</si>
  <si>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</si>
  <si>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</si>
  <si>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</si>
  <si>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</si>
  <si>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</si>
  <si>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</si>
  <si>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</si>
  <si>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</si>
  <si>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</si>
  <si>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</si>
  <si>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</si>
  <si>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</si>
  <si>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</si>
  <si>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</si>
  <si>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</si>
  <si>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</si>
  <si>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</si>
  <si>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</si>
  <si>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</si>
  <si>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</si>
  <si>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</si>
  <si>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</si>
  <si>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</si>
  <si>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</si>
  <si>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</si>
  <si>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</si>
  <si>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</si>
  <si>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</si>
  <si>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</si>
  <si>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</si>
  <si>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</si>
  <si>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</si>
  <si>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</si>
  <si>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</si>
  <si>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</si>
  <si>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</si>
  <si>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</si>
  <si>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</si>
  <si>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</si>
  <si>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</si>
  <si>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</si>
  <si>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</si>
  <si>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</si>
  <si>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</si>
  <si>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</si>
  <si>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</si>
  <si>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</si>
  <si>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</si>
  <si>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</si>
  <si>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</si>
  <si>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</si>
  <si>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</si>
  <si>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</si>
  <si>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</si>
  <si>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</si>
  <si>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</si>
  <si>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</si>
  <si>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</si>
  <si>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</si>
  <si>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</si>
  <si>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</si>
  <si>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</si>
  <si>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</si>
  <si>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</si>
  <si>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</si>
  <si>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</si>
  <si>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</si>
  <si>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</si>
  <si>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</si>
  <si>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</si>
  <si>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</si>
  <si>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</si>
  <si>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</si>
  <si>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</si>
  <si>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</si>
  <si>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</si>
  <si>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</si>
  <si>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</si>
  <si>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</si>
  <si>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</si>
  <si>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</si>
  <si>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</si>
  <si>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</si>
  <si>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</si>
  <si>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</si>
  <si>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</si>
  <si>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</si>
  <si>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</si>
  <si>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</si>
  <si>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</si>
  <si>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</si>
  <si>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</si>
  <si>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</si>
  <si>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</si>
  <si>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</si>
  <si>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</si>
  <si>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</si>
  <si>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</si>
  <si>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</si>
  <si>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</si>
  <si>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</si>
  <si>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</si>
  <si>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</si>
  <si>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</si>
  <si>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</si>
  <si>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</si>
  <si>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</si>
  <si>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</si>
  <si>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</si>
  <si>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</si>
  <si>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</si>
  <si>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</si>
  <si>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</si>
  <si>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</si>
  <si>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</si>
  <si>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</si>
  <si>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</si>
  <si>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</si>
  <si>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</si>
  <si>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</si>
  <si>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</si>
  <si>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</si>
  <si>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</si>
  <si>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</si>
  <si>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</si>
  <si>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</si>
  <si>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</si>
  <si>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</si>
  <si>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</si>
  <si>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</si>
  <si>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</si>
  <si>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</si>
  <si>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</si>
  <si>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</si>
  <si>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</si>
  <si>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</si>
  <si>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</si>
  <si>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</si>
  <si>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</si>
  <si>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</si>
  <si>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</si>
  <si>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</si>
  <si>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</si>
  <si>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</si>
  <si>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</si>
  <si>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</si>
  <si>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</si>
  <si>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</si>
  <si>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</si>
  <si>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</si>
  <si>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</si>
  <si>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</si>
  <si>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</si>
  <si>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</si>
  <si>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</si>
  <si>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</si>
  <si>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</si>
  <si>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</si>
  <si>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</si>
  <si>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</si>
  <si>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</si>
  <si>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</si>
  <si>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</si>
  <si>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</si>
  <si>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</si>
  <si>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</si>
  <si>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</si>
  <si>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</si>
  <si>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</si>
  <si>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</si>
  <si>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</si>
  <si>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</si>
  <si>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</si>
  <si>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</si>
  <si>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</si>
  <si>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</si>
  <si>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</si>
  <si>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</si>
  <si>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</si>
  <si>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</si>
  <si>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</si>
  <si>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</si>
  <si>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</si>
  <si>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</si>
  <si>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</si>
  <si>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</si>
  <si>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</si>
  <si>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</si>
  <si>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</si>
  <si>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</si>
  <si>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</si>
  <si>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</si>
  <si>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</si>
  <si>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</si>
  <si>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</si>
  <si>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</si>
  <si>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</si>
  <si>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</si>
  <si>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</si>
  <si>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</si>
  <si>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</si>
  <si>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</si>
  <si>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</si>
  <si>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</si>
  <si>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</si>
  <si>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</si>
  <si>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</si>
  <si>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</si>
  <si>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</si>
  <si>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</si>
  <si>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</si>
  <si>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</si>
  <si>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</si>
  <si>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</si>
  <si>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</si>
  <si>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</si>
  <si>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</si>
  <si>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</si>
  <si>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</si>
  <si>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</si>
  <si>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</si>
  <si>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</si>
  <si>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</si>
  <si>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</si>
  <si>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</si>
  <si>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</si>
  <si>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</si>
  <si>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</si>
  <si>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</si>
  <si>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</si>
  <si>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</si>
  <si>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</si>
  <si>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</si>
  <si>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</si>
  <si>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</si>
  <si>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</si>
  <si>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</si>
  <si>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</si>
  <si>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</si>
  <si>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</si>
  <si>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</si>
  <si>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</si>
  <si>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</si>
  <si>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</si>
  <si>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</si>
  <si>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</si>
  <si>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</si>
  <si>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</si>
  <si>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</si>
  <si>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</si>
  <si>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</si>
  <si>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</si>
  <si>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</si>
  <si>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</si>
  <si>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</si>
  <si>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</si>
  <si>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</si>
  <si>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</si>
  <si>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</si>
  <si>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</si>
  <si>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</si>
  <si>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</si>
  <si>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</si>
  <si>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</si>
  <si>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</si>
  <si>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</si>
  <si>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</si>
  <si>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</si>
  <si>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</si>
  <si>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</si>
  <si>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</si>
  <si>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</si>
  <si>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</si>
  <si>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</si>
  <si>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</si>
  <si>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</si>
  <si>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</si>
  <si>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</si>
  <si>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</si>
  <si>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</si>
  <si>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</si>
  <si>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</si>
  <si>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</si>
  <si>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</si>
  <si>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</si>
  <si>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</si>
  <si>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</si>
  <si>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</si>
  <si>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</si>
  <si>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</si>
  <si>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</si>
  <si>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</si>
  <si>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</si>
  <si>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</si>
  <si>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</si>
  <si>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</si>
  <si>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</si>
  <si>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</si>
  <si>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</si>
  <si>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</si>
  <si>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</si>
  <si>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</si>
  <si>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</si>
  <si>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</si>
  <si>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</si>
  <si>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</si>
  <si>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</si>
  <si>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</si>
  <si>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</si>
  <si>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</si>
  <si>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</si>
  <si>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</si>
  <si>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</si>
  <si>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</si>
  <si>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</si>
  <si>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</si>
  <si>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</si>
  <si>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</si>
  <si>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</si>
  <si>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</si>
  <si>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</si>
  <si>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</si>
  <si>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</si>
  <si>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</si>
  <si>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</si>
  <si>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</si>
  <si>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</si>
  <si>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</si>
  <si>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</si>
  <si>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</si>
  <si>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</si>
  <si>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</si>
  <si>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</si>
  <si>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</si>
  <si>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</si>
  <si>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</si>
  <si>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</si>
  <si>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</si>
  <si>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</si>
  <si>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</si>
  <si>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</si>
  <si>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</si>
  <si>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</si>
  <si>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</si>
  <si>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</si>
  <si>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</si>
  <si>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</si>
  <si>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</si>
  <si>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</si>
  <si>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</si>
  <si>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</si>
  <si>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</si>
  <si>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</si>
  <si>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</si>
  <si>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</si>
  <si>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</si>
  <si>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</si>
  <si>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</si>
  <si>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</si>
  <si>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</si>
  <si>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</si>
  <si>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</si>
  <si>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</si>
  <si>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</si>
  <si>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</si>
  <si>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</si>
  <si>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</si>
  <si>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</si>
  <si>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</si>
  <si>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</si>
  <si>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</si>
  <si>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</si>
  <si>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</si>
  <si>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</si>
  <si>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</si>
  <si>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</si>
  <si>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</si>
  <si>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</si>
  <si>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</si>
  <si>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</si>
  <si>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</si>
  <si>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</si>
  <si>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</si>
  <si>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</si>
  <si>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</si>
  <si>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</si>
  <si>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</si>
  <si>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</si>
  <si>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</si>
  <si>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</si>
  <si>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</si>
  <si>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</si>
  <si>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</si>
  <si>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</si>
  <si>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</si>
  <si>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</si>
  <si>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</si>
  <si>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</si>
  <si>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</si>
  <si>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</si>
  <si>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</si>
  <si>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</si>
  <si>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</si>
  <si>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</si>
  <si>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</si>
  <si>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</si>
  <si>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</si>
  <si>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</si>
  <si>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</si>
  <si>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</si>
  <si>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</si>
  <si>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</si>
  <si>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</si>
  <si>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</si>
  <si>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</si>
  <si>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</si>
  <si>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</si>
  <si>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</si>
  <si>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</si>
  <si>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</si>
  <si>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</si>
  <si>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</si>
  <si>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</si>
  <si>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</si>
  <si>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</si>
  <si>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</si>
  <si>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</si>
  <si>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</si>
  <si>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</si>
  <si>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</si>
  <si>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</si>
  <si>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</si>
  <si>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</si>
  <si>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</si>
  <si>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</si>
  <si>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</si>
  <si>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</si>
  <si>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</si>
  <si>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</si>
  <si>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</si>
  <si>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</si>
  <si>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</si>
  <si>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</si>
  <si>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</si>
  <si>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</si>
  <si>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</si>
  <si>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</si>
  <si>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</si>
  <si>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</si>
  <si>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</si>
  <si>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</si>
  <si>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</si>
  <si>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</si>
  <si>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</si>
  <si>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</si>
  <si>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</si>
  <si>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</si>
  <si>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</si>
  <si>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</si>
  <si>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</si>
  <si>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</si>
  <si>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</si>
  <si>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</si>
  <si>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</si>
  <si>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</si>
  <si>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</si>
  <si>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</si>
  <si>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</si>
  <si>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</si>
  <si>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</si>
  <si>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</si>
  <si>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</si>
  <si>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</si>
  <si>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</si>
  <si>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</si>
  <si>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</si>
  <si>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</si>
  <si>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</si>
  <si>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</si>
  <si>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</si>
  <si>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</si>
  <si>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</si>
  <si>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</si>
  <si>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</si>
  <si>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</si>
  <si>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</si>
  <si>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</si>
  <si>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</si>
  <si>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</si>
  <si>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</si>
  <si>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</si>
  <si>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</si>
  <si>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</si>
  <si>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</si>
  <si>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</si>
  <si>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</si>
  <si>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</si>
  <si>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</si>
  <si>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</si>
  <si>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</si>
  <si>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</si>
  <si>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</si>
  <si>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</si>
  <si>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</si>
  <si>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</si>
  <si>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</si>
  <si>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</si>
  <si>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</si>
  <si>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</si>
  <si>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</si>
  <si>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</si>
  <si>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</si>
  <si>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</si>
  <si>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</si>
  <si>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</si>
  <si>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</si>
  <si>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</si>
  <si>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</si>
  <si>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</si>
  <si>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</si>
  <si>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</si>
  <si>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</si>
  <si>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</si>
  <si>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</si>
  <si>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</si>
  <si>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</si>
  <si>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</si>
  <si>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</si>
  <si>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</si>
  <si>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</si>
  <si>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</si>
  <si>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</si>
  <si>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</si>
  <si>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</si>
  <si>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</si>
  <si>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</si>
  <si>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</si>
  <si>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</si>
  <si>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</si>
  <si>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</si>
  <si>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</si>
  <si>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</si>
  <si>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</si>
  <si>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</si>
  <si>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</si>
  <si>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</si>
  <si>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</si>
  <si>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</si>
  <si>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</si>
  <si>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</si>
  <si>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</si>
  <si>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</si>
  <si>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1. General Information</t>
  </si>
  <si>
    <t>% Public Sector Assets</t>
  </si>
  <si>
    <t>% Shipping Loans</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</si>
  <si>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</si>
  <si>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</si>
  <si>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</si>
  <si>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</si>
  <si>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</si>
  <si>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</si>
  <si>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</si>
  <si>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</si>
  <si>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</si>
  <si>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</si>
  <si>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</si>
  <si>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</si>
  <si>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</si>
  <si>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</si>
  <si>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</si>
  <si>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</si>
  <si>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</si>
  <si>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</si>
  <si>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</si>
  <si>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</si>
  <si>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</si>
  <si>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</si>
  <si>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</si>
  <si>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</si>
  <si>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</si>
  <si>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</si>
  <si>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</si>
  <si>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</si>
  <si>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</si>
  <si>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</si>
  <si>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</si>
  <si>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</si>
  <si>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</si>
  <si>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</si>
  <si>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</si>
  <si>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</si>
  <si>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</si>
  <si>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</si>
  <si>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</si>
  <si>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</si>
  <si>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</si>
  <si>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</si>
  <si>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</si>
  <si>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</si>
  <si>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</si>
  <si>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</si>
  <si>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</si>
  <si>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</si>
  <si>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</si>
  <si>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</si>
  <si>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</si>
  <si>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</si>
  <si>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</si>
  <si>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</si>
  <si>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</si>
  <si>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</si>
  <si>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</si>
  <si>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</si>
  <si>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</si>
  <si>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</si>
  <si>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</si>
  <si>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</si>
  <si>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</si>
  <si>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</si>
  <si>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</si>
  <si>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</si>
  <si>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</si>
  <si>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</si>
  <si>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</si>
  <si>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</si>
  <si>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</si>
  <si>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</si>
  <si>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</si>
  <si>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</si>
  <si>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</si>
  <si>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</si>
  <si>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</si>
  <si>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</si>
  <si>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</si>
  <si>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</si>
  <si>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</si>
  <si>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</si>
  <si>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</si>
  <si>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</si>
  <si>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</si>
  <si>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</si>
  <si>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</si>
  <si>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</si>
  <si>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</si>
  <si>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</si>
  <si>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</si>
  <si>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</si>
  <si>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</si>
  <si>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</si>
  <si>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</si>
  <si>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</si>
  <si>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</si>
  <si>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</si>
  <si>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</si>
  <si>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</si>
  <si>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</si>
  <si>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</si>
  <si>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</si>
  <si>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</si>
  <si>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</si>
  <si>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</si>
  <si>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</si>
  <si>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</si>
  <si>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</si>
  <si>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</si>
  <si>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</si>
  <si>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</si>
  <si>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</si>
  <si>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</si>
  <si>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</si>
  <si>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</si>
  <si>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</si>
  <si>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</si>
  <si>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</si>
  <si>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</si>
  <si>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</si>
  <si>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</si>
  <si>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</si>
  <si>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</si>
  <si>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</si>
  <si>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</si>
  <si>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</si>
  <si>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</si>
  <si>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</si>
  <si>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</si>
  <si>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</si>
  <si>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</si>
  <si>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</si>
  <si>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</si>
  <si>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</si>
  <si>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</si>
  <si>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</si>
  <si>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</si>
  <si>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</si>
  <si>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</si>
  <si>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</si>
  <si>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</si>
  <si>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</si>
  <si>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</si>
  <si>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</si>
  <si>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</si>
  <si>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</si>
  <si>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</si>
  <si>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</si>
  <si>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</si>
  <si>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</si>
  <si>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</si>
  <si>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</si>
  <si>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</si>
  <si>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</si>
  <si>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</si>
  <si>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</si>
  <si>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</si>
  <si>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</si>
  <si>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</si>
  <si>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</si>
  <si>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</si>
  <si>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</si>
  <si>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</si>
  <si>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</si>
  <si>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</si>
  <si>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</si>
  <si>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</si>
  <si>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</si>
  <si>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</si>
  <si>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</si>
  <si>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</si>
  <si>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</si>
  <si>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</si>
  <si>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</si>
  <si>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</si>
  <si>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</si>
  <si>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</si>
  <si>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</si>
  <si>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</si>
  <si>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</si>
  <si>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</si>
  <si>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</si>
  <si>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</si>
  <si>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</si>
  <si>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</si>
  <si>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</si>
  <si>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</si>
  <si>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</si>
  <si>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</si>
  <si>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</si>
  <si>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</si>
  <si>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</si>
  <si>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</si>
  <si>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</si>
  <si>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</si>
  <si>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</si>
  <si>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</si>
  <si>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</si>
  <si>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</si>
  <si>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</si>
  <si>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</si>
  <si>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</si>
  <si>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</si>
  <si>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</si>
  <si>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</si>
  <si>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</si>
  <si>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</si>
  <si>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</si>
  <si>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</si>
  <si>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</si>
  <si>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</si>
  <si>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</si>
  <si>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</si>
  <si>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</si>
  <si>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</si>
  <si>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</si>
  <si>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</si>
  <si>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</si>
  <si>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</si>
  <si>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</si>
  <si>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</si>
  <si>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</si>
  <si>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</si>
  <si>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</si>
  <si>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</si>
  <si>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</si>
  <si>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</si>
  <si>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</si>
  <si>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</si>
  <si>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</si>
  <si>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</si>
  <si>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</si>
  <si>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</si>
  <si>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</si>
  <si>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</si>
  <si>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</si>
  <si>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</si>
  <si>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</si>
  <si>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</si>
  <si>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</si>
  <si>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</si>
  <si>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</si>
  <si>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</si>
  <si>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</si>
  <si>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</si>
  <si>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</si>
  <si>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</si>
  <si>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</si>
  <si>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</si>
  <si>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</si>
  <si>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</si>
  <si>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</si>
  <si>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</si>
  <si>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</si>
  <si>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</si>
  <si>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</si>
  <si>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</si>
  <si>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</si>
  <si>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</si>
  <si>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</si>
  <si>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</si>
  <si>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</si>
  <si>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</si>
  <si>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</si>
  <si>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</si>
  <si>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</si>
  <si>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</si>
  <si>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</si>
  <si>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</si>
  <si>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</si>
  <si>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</si>
  <si>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</si>
  <si>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</si>
  <si>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</si>
  <si>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</si>
  <si>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</si>
  <si>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</si>
  <si>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</si>
  <si>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</si>
  <si>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</si>
  <si>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</si>
  <si>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</si>
  <si>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</si>
  <si>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</si>
  <si>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</si>
  <si>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</si>
  <si>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</si>
  <si>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</si>
  <si>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</si>
  <si>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</si>
  <si>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</si>
  <si>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</si>
  <si>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</si>
  <si>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</si>
  <si>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</si>
  <si>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</si>
  <si>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</si>
  <si>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</si>
  <si>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</si>
  <si>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</si>
  <si>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</si>
  <si>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</si>
  <si>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</si>
  <si>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</si>
  <si>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</si>
  <si>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</si>
  <si>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</si>
  <si>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</si>
  <si>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</si>
  <si>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</si>
  <si>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</si>
  <si>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</si>
  <si>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</si>
  <si>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</si>
  <si>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</si>
  <si>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</si>
  <si>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</si>
  <si>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</si>
  <si>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</si>
  <si>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</si>
  <si>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</si>
  <si>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</si>
  <si>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</si>
  <si>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</si>
  <si>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</si>
  <si>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</si>
  <si>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</si>
  <si>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</si>
  <si>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</si>
  <si>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</si>
  <si>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</si>
  <si>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</si>
  <si>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</si>
  <si>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</si>
  <si>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</si>
  <si>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</si>
  <si>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</si>
  <si>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</si>
  <si>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</si>
  <si>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</si>
  <si>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</si>
  <si>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</si>
  <si>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</si>
  <si>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</si>
  <si>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</si>
  <si>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</si>
  <si>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</si>
  <si>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</si>
  <si>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</si>
  <si>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</si>
  <si>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</si>
  <si>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</si>
  <si>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</si>
  <si>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</si>
  <si>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</si>
  <si>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</si>
  <si>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</si>
  <si>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</si>
  <si>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</si>
  <si>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</si>
  <si>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</si>
  <si>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</si>
  <si>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</si>
  <si>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</si>
  <si>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</si>
  <si>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</si>
  <si>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</si>
  <si>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</si>
  <si>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</si>
  <si>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</si>
  <si>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</si>
  <si>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</si>
  <si>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</si>
  <si>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</si>
  <si>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</si>
  <si>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</si>
  <si>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</si>
  <si>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</si>
  <si>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</si>
  <si>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</si>
  <si>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</si>
  <si>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</si>
  <si>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</si>
  <si>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</si>
  <si>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</si>
  <si>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</si>
  <si>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</si>
  <si>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</si>
  <si>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</si>
  <si>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</si>
  <si>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</si>
  <si>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</si>
  <si>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</si>
  <si>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</si>
  <si>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</si>
  <si>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</si>
  <si>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</si>
  <si>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</si>
  <si>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</si>
  <si>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</si>
  <si>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</si>
  <si>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</si>
  <si>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</si>
  <si>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</si>
  <si>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</si>
  <si>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</si>
  <si>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</si>
  <si>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</si>
  <si>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</si>
  <si>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</si>
  <si>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</si>
  <si>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</si>
  <si>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</si>
  <si>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</si>
  <si>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</si>
  <si>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</si>
  <si>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</si>
  <si>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</si>
  <si>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</si>
  <si>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</si>
  <si>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</si>
  <si>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</si>
  <si>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</si>
  <si>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</si>
  <si>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</si>
  <si>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</si>
  <si>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</si>
  <si>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</si>
  <si>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</si>
  <si>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</si>
  <si>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</si>
  <si>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</si>
  <si>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</si>
  <si>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1961 - 1970</t>
  </si>
  <si>
    <t>1971 - 1980</t>
  </si>
  <si>
    <t>1981 - 1990</t>
  </si>
  <si>
    <t>1991 - 2000</t>
  </si>
  <si>
    <t>2001 - 2005</t>
  </si>
  <si>
    <t>2006 and later</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</si>
  <si>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</si>
  <si>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</si>
  <si>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</si>
  <si>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</si>
  <si>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</si>
  <si>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</si>
  <si>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</si>
  <si>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</si>
  <si>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</si>
  <si>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</si>
  <si>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</si>
  <si>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</si>
  <si>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</si>
  <si>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</si>
  <si>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</si>
  <si>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</si>
  <si>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</si>
  <si>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</si>
  <si>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</si>
  <si>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</si>
  <si>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</si>
  <si>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</si>
  <si>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</si>
  <si>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</si>
  <si>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</si>
  <si>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</si>
  <si>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</si>
  <si>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</si>
  <si>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</si>
  <si>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</si>
  <si>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</si>
  <si>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</si>
  <si>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</si>
  <si>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</si>
  <si>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</si>
  <si>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</si>
  <si>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</si>
  <si>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</si>
  <si>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</si>
  <si>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</si>
  <si>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</si>
  <si>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</si>
  <si>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</si>
  <si>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</si>
  <si>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</si>
  <si>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</si>
  <si>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</si>
  <si>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</si>
  <si>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</si>
  <si>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</si>
  <si>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</si>
  <si>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</si>
  <si>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</si>
  <si>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</si>
  <si>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</si>
  <si>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</si>
  <si>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</si>
  <si>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</si>
  <si>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</si>
  <si>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</si>
  <si>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</si>
  <si>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</si>
  <si>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</si>
  <si>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</si>
  <si>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</si>
  <si>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</si>
  <si>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</si>
  <si>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</si>
  <si>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</si>
  <si>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</si>
  <si>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</si>
  <si>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</si>
  <si>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</si>
  <si>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</si>
  <si>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</si>
  <si>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</si>
  <si>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</si>
  <si>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</si>
  <si>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</si>
  <si>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</si>
  <si>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</si>
  <si>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</si>
  <si>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</si>
  <si>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</si>
  <si>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</si>
  <si>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</si>
  <si>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</si>
  <si>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</si>
  <si>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</si>
  <si>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</si>
  <si>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</si>
  <si>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</si>
  <si>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</si>
  <si>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</si>
  <si>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</si>
  <si>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</si>
  <si>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</si>
  <si>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</si>
  <si>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</si>
  <si>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</si>
  <si>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</si>
  <si>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</si>
  <si>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</si>
  <si>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</si>
  <si>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</si>
  <si>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</si>
  <si>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</si>
  <si>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</si>
  <si>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</si>
  <si>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</si>
  <si>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</si>
  <si>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</si>
  <si>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</si>
  <si>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</si>
  <si>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</si>
  <si>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</si>
  <si>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</si>
  <si>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</si>
  <si>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</si>
  <si>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</si>
  <si>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</si>
  <si>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</si>
  <si>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</si>
  <si>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</si>
  <si>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</si>
  <si>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</si>
  <si>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</si>
  <si>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</si>
  <si>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</si>
  <si>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</si>
  <si>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</si>
  <si>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</si>
  <si>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</si>
  <si>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</si>
  <si>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</si>
  <si>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</si>
  <si>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</si>
  <si>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</si>
  <si>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</si>
  <si>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</si>
  <si>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</si>
  <si>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</si>
  <si>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</si>
  <si>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</si>
  <si>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</si>
  <si>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</si>
  <si>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</si>
  <si>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</si>
  <si>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</si>
  <si>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</si>
  <si>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</si>
  <si>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</si>
  <si>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</si>
  <si>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</si>
  <si>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</si>
  <si>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</si>
  <si>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</si>
  <si>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</si>
  <si>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</si>
  <si>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</si>
  <si>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</si>
  <si>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</si>
  <si>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</si>
  <si>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</si>
  <si>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</si>
  <si>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</si>
  <si>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</si>
  <si>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</si>
  <si>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</si>
  <si>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</si>
  <si>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</si>
  <si>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</si>
  <si>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</si>
  <si>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</si>
  <si>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</si>
  <si>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</si>
  <si>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</si>
  <si>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</si>
  <si>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</si>
  <si>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</si>
  <si>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</si>
  <si>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</si>
  <si>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</si>
  <si>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</si>
  <si>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</si>
  <si>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</si>
  <si>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</si>
  <si>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</si>
  <si>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</si>
  <si>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</si>
  <si>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</si>
  <si>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</si>
  <si>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</si>
  <si>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</si>
  <si>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</si>
  <si>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</si>
  <si>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</si>
  <si>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</si>
  <si>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</si>
  <si>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</si>
  <si>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</si>
  <si>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</si>
  <si>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</si>
  <si>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</si>
  <si>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</si>
  <si>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</si>
  <si>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</si>
  <si>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</si>
  <si>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</si>
  <si>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</si>
  <si>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</si>
  <si>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</si>
  <si>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</si>
  <si>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</si>
  <si>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</si>
  <si>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</si>
  <si>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</si>
  <si>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</si>
  <si>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</si>
  <si>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</si>
  <si>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</si>
  <si>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</si>
  <si>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</si>
  <si>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</si>
  <si>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</si>
  <si>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</si>
  <si>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</si>
  <si>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</si>
  <si>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</si>
  <si>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</si>
  <si>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</si>
  <si>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</si>
  <si>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</si>
  <si>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</si>
  <si>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</si>
  <si>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</si>
  <si>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</si>
  <si>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</si>
  <si>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</si>
  <si>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</si>
  <si>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</si>
  <si>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</si>
  <si>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</si>
  <si>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</si>
  <si>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</si>
  <si>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</si>
  <si>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</si>
  <si>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</si>
  <si>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</si>
  <si>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</si>
  <si>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</si>
  <si>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</si>
  <si>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</si>
  <si>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</si>
  <si>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</si>
  <si>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</si>
  <si>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</si>
  <si>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</si>
  <si>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</si>
  <si>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</si>
  <si>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</si>
  <si>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</si>
  <si>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</si>
  <si>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</si>
  <si>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</si>
  <si>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</si>
  <si>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</si>
  <si>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</si>
  <si>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</si>
  <si>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</si>
  <si>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</si>
  <si>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</si>
  <si>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</si>
  <si>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</si>
  <si>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</si>
  <si>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</si>
  <si>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</si>
  <si>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</si>
  <si>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</si>
  <si>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</si>
  <si>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</si>
  <si>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</si>
  <si>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</si>
  <si>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</si>
  <si>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</si>
  <si>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</si>
  <si>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</si>
  <si>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</si>
  <si>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</si>
  <si>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</si>
  <si>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</si>
  <si>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</si>
  <si>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</si>
  <si>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</si>
  <si>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</si>
  <si>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</si>
  <si>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</si>
  <si>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</si>
  <si>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</si>
  <si>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</si>
  <si>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</si>
  <si>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</si>
  <si>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</si>
  <si>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</si>
  <si>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</si>
  <si>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</si>
  <si>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</si>
  <si>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</si>
  <si>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</si>
  <si>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</si>
  <si>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</si>
  <si>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</si>
  <si>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</si>
  <si>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</si>
  <si>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</si>
  <si>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</si>
  <si>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</si>
  <si>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</si>
  <si>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</si>
  <si>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</si>
  <si>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</si>
  <si>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</si>
  <si>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</si>
  <si>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</si>
  <si>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</si>
  <si>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</si>
  <si>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</si>
  <si>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</si>
  <si>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</si>
  <si>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</si>
  <si>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</si>
  <si>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</si>
  <si>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</si>
  <si>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</si>
  <si>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</si>
  <si>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</si>
  <si>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</si>
  <si>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</si>
  <si>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</si>
  <si>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</si>
  <si>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</si>
  <si>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</si>
  <si>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</si>
  <si>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</si>
  <si>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</si>
  <si>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</si>
  <si>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</si>
  <si>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</si>
  <si>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</si>
  <si>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</si>
  <si>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</si>
  <si>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</si>
  <si>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</si>
  <si>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</si>
  <si>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</si>
  <si>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</si>
  <si>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</si>
  <si>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</si>
  <si>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</si>
  <si>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</si>
  <si>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</si>
  <si>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</si>
  <si>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</si>
  <si>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</si>
  <si>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</si>
  <si>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</si>
  <si>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</si>
  <si>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</si>
  <si>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</si>
  <si>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</si>
  <si>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</si>
  <si>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</si>
  <si>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</si>
  <si>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</si>
  <si>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</si>
  <si>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</si>
  <si>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</si>
  <si>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</si>
  <si>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</si>
  <si>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</si>
  <si>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</si>
  <si>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</si>
  <si>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</si>
  <si>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</si>
  <si>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</si>
  <si>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</si>
  <si>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</si>
  <si>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</si>
  <si>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</si>
  <si>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</si>
  <si>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</si>
  <si>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</si>
  <si>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</si>
  <si>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</si>
  <si>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</si>
  <si>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</si>
  <si>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</si>
  <si>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</si>
  <si>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</si>
  <si>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</si>
  <si>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</si>
  <si>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</si>
  <si>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</si>
  <si>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</si>
  <si>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</si>
  <si>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</si>
  <si>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</si>
  <si>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</si>
  <si>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</si>
  <si>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</si>
  <si>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</si>
  <si>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</si>
  <si>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</si>
  <si>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</si>
  <si>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</si>
  <si>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</si>
  <si>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</si>
  <si>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</si>
  <si>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</si>
  <si>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</si>
  <si>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</si>
  <si>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</si>
  <si>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</si>
  <si>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</si>
  <si>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</si>
  <si>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</si>
  <si>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</si>
  <si>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</si>
  <si>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</si>
  <si>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</si>
  <si>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</si>
  <si>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</si>
  <si>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</si>
  <si>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</si>
  <si>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</si>
  <si>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</si>
  <si>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</si>
  <si>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</si>
  <si>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</si>
  <si>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</si>
  <si>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</si>
  <si>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</si>
  <si>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</si>
  <si>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</si>
  <si>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</si>
  <si>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</si>
  <si>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</si>
  <si>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</si>
  <si>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</si>
  <si>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</si>
  <si>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</si>
  <si>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</si>
  <si>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</si>
  <si>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</si>
  <si>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</si>
  <si>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</si>
  <si>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</si>
  <si>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</si>
  <si>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</si>
  <si>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</si>
  <si>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</si>
  <si>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</si>
  <si>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</si>
  <si>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</si>
  <si>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</si>
  <si>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</si>
  <si>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</si>
  <si>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</si>
  <si>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</si>
  <si>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</si>
  <si>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</si>
  <si>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Temporary tab Harmonised Transparency Template - Optional COVID 19 impact</t>
  </si>
  <si>
    <t>M.7A.16.11</t>
  </si>
  <si>
    <t>SM.2A.16.11</t>
  </si>
  <si>
    <t>SM.2B.24.11</t>
  </si>
  <si>
    <t>SM.2B.25.1</t>
  </si>
  <si>
    <t>SM.2B.25.2</t>
  </si>
  <si>
    <t>SM.2B.25.3</t>
  </si>
  <si>
    <t>SM.2B.25.4</t>
  </si>
  <si>
    <t>SM.2B.25.5</t>
  </si>
  <si>
    <t>CONTENT OF Temporary Tab</t>
  </si>
  <si>
    <t xml:space="preserve">Can the COVID-19 related payment holiday loans remain part of the cover pool?     </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</si>
  <si>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</si>
  <si>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</si>
  <si>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</si>
  <si>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</si>
  <si>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</si>
  <si>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</si>
  <si>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</si>
  <si>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</si>
  <si>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</si>
  <si>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</si>
  <si>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</si>
  <si>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</si>
  <si>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</si>
  <si>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</si>
  <si>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</si>
  <si>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</si>
  <si>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</si>
  <si>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</si>
  <si>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</si>
  <si>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</si>
  <si>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</si>
  <si>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</si>
  <si>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</si>
  <si>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</si>
  <si>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</si>
  <si>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</si>
  <si>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</si>
  <si>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</si>
  <si>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</si>
  <si>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</si>
  <si>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</si>
  <si>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</si>
  <si>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</si>
  <si>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</si>
  <si>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</si>
  <si>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</si>
  <si>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</si>
  <si>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</si>
  <si>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</si>
  <si>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</si>
  <si>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</si>
  <si>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</si>
  <si>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</si>
  <si>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</si>
  <si>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</si>
  <si>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</si>
  <si>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</si>
  <si>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</si>
  <si>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</si>
  <si>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</si>
  <si>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</si>
  <si>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</si>
  <si>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</si>
  <si>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</si>
  <si>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</si>
  <si>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</si>
  <si>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</si>
  <si>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</si>
  <si>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</si>
  <si>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</si>
  <si>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</si>
  <si>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</si>
  <si>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</si>
  <si>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</si>
  <si>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</si>
  <si>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</si>
  <si>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</si>
  <si>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</si>
  <si>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</si>
  <si>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</si>
  <si>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</si>
  <si>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</si>
  <si>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</si>
  <si>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</si>
  <si>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</si>
  <si>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</si>
  <si>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</si>
  <si>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</si>
  <si>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</si>
  <si>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</si>
  <si>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</si>
  <si>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</si>
  <si>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</si>
  <si>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</si>
  <si>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</si>
  <si>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</si>
  <si>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</si>
  <si>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</si>
  <si>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</si>
  <si>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</si>
  <si>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</si>
  <si>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F1. Harmonised Transparency Template - Optional Sustainable Mortgage Data</t>
  </si>
  <si>
    <t>CONTENT OF TAB F1</t>
  </si>
  <si>
    <t>Worksheet F1: Optional Sustainable M data</t>
  </si>
  <si>
    <t>New Property</t>
  </si>
  <si>
    <t>Existing Property</t>
  </si>
  <si>
    <t>G.3.14.3</t>
  </si>
  <si>
    <t>G.3.14.4</t>
  </si>
  <si>
    <t>Cover pool involved in a sustainable/special purpose strategy? (Y/N)</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</si>
  <si>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</si>
  <si>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</si>
  <si>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</si>
  <si>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</si>
  <si>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</si>
  <si>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</si>
  <si>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</si>
  <si>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</si>
  <si>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</si>
  <si>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</si>
  <si>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</si>
  <si>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</si>
  <si>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</si>
  <si>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</si>
  <si>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</si>
  <si>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</si>
  <si>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</si>
  <si>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</si>
  <si>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</si>
  <si>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</si>
  <si>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</si>
  <si>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</si>
  <si>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</si>
  <si>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</si>
  <si>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</si>
  <si>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</si>
  <si>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</si>
  <si>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</si>
  <si>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</si>
  <si>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</si>
  <si>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</si>
  <si>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</si>
  <si>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</si>
  <si>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</si>
  <si>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</si>
  <si>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</si>
  <si>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</si>
  <si>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</si>
  <si>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</si>
  <si>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</si>
  <si>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</si>
  <si>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</si>
  <si>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</si>
  <si>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</si>
  <si>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</si>
  <si>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</si>
  <si>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</si>
  <si>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</si>
  <si>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</si>
  <si>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</si>
  <si>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</si>
  <si>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</si>
  <si>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</si>
  <si>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</si>
  <si>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</si>
  <si>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</si>
  <si>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</si>
  <si>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</si>
  <si>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</si>
  <si>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</si>
  <si>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</si>
  <si>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</si>
  <si>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</si>
  <si>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</si>
  <si>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</si>
  <si>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</si>
  <si>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</si>
  <si>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</si>
  <si>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</si>
  <si>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</si>
  <si>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</si>
  <si>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</si>
  <si>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</si>
  <si>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</si>
  <si>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14. Sustainable or other special purpose strategy - optional</t>
  </si>
  <si>
    <t>15. EPC  Information of the financed RRE - optional</t>
  </si>
  <si>
    <t>17. Property Age Structure - optional</t>
  </si>
  <si>
    <t>18. Dwelling type - optional</t>
  </si>
  <si>
    <t>19. New Residential Property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</si>
  <si>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</si>
  <si>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</si>
  <si>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Temp. Optional COVID 19 impact</t>
  </si>
  <si>
    <t>OSM.2.8.1</t>
  </si>
  <si>
    <t>OSM.2.8.2</t>
  </si>
  <si>
    <t>OSM.2.8.3</t>
  </si>
  <si>
    <t>OSM.2.8.4</t>
  </si>
  <si>
    <t>OSM.2.9.1</t>
  </si>
  <si>
    <t>OSM.2.9.2</t>
  </si>
  <si>
    <t>OSM.2.9.3</t>
  </si>
  <si>
    <t>OSM.2.9.4</t>
  </si>
  <si>
    <t>OSM.2.9.5</t>
  </si>
  <si>
    <t>OSM.2.9.6</t>
  </si>
  <si>
    <t>OSM.2.9.7</t>
  </si>
  <si>
    <t>OCOV.2.1.9</t>
  </si>
  <si>
    <t>OCOV.2.1.10</t>
  </si>
  <si>
    <t>[please insert here mortgages with extended moratoria]</t>
  </si>
  <si>
    <t>2022 Version</t>
  </si>
  <si>
    <t>HTT 2022</t>
  </si>
  <si>
    <t>1946 - 1960</t>
  </si>
  <si>
    <t xml:space="preserve">20. CO2 emission (kg of CO2 per year) - optional </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</si>
  <si>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</si>
  <si>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</si>
  <si>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</si>
  <si>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</si>
  <si>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</si>
  <si>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</si>
  <si>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</si>
  <si>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</si>
  <si>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</si>
  <si>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</si>
  <si>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</si>
  <si>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</si>
  <si>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</si>
  <si>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</si>
  <si>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</si>
  <si>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</si>
  <si>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</si>
  <si>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</si>
  <si>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</si>
  <si>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</si>
  <si>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</si>
  <si>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OHG.1.8</t>
  </si>
  <si>
    <t>OHG.1.9</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</si>
  <si>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</si>
  <si>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</si>
  <si>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</si>
  <si>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</si>
  <si>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</si>
  <si>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</si>
  <si>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</si>
  <si>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</si>
  <si>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</si>
  <si>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</si>
  <si>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</si>
  <si>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</si>
  <si>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</si>
  <si>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</si>
  <si>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</si>
  <si>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</si>
  <si>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</si>
  <si>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</si>
  <si>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</si>
  <si>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</si>
  <si>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</si>
  <si>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</si>
  <si>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</si>
  <si>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</si>
  <si>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</si>
  <si>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</si>
  <si>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</si>
  <si>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</si>
  <si>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</si>
  <si>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</si>
  <si>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</si>
  <si>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</si>
  <si>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</si>
  <si>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</si>
  <si>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</si>
  <si>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</si>
  <si>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</si>
  <si>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</si>
  <si>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</si>
  <si>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</si>
  <si>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</si>
  <si>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</si>
  <si>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</si>
  <si>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</si>
  <si>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</si>
  <si>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</si>
  <si>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</si>
  <si>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</si>
  <si>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</si>
  <si>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</si>
  <si>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</si>
  <si>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</si>
  <si>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</si>
  <si>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</si>
  <si>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</si>
  <si>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</si>
  <si>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</si>
  <si>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</si>
  <si>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</si>
  <si>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</si>
  <si>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</si>
  <si>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</si>
  <si>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</si>
  <si>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</si>
  <si>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</si>
  <si>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</si>
  <si>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</si>
  <si>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</si>
  <si>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</si>
  <si>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</si>
  <si>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</si>
  <si>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</si>
  <si>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</si>
  <si>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</si>
  <si>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</si>
  <si>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</si>
  <si>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</si>
  <si>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</si>
  <si>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</si>
  <si>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</si>
  <si>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</si>
  <si>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</si>
  <si>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</si>
  <si>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</si>
  <si>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</si>
  <si>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</si>
  <si>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</si>
  <si>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</si>
  <si>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</si>
  <si>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</si>
  <si>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</si>
  <si>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</si>
  <si>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</si>
  <si>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</si>
  <si>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</si>
  <si>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</si>
  <si>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</si>
  <si>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</si>
  <si>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</si>
  <si>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</si>
  <si>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</si>
  <si>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</si>
  <si>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</si>
  <si>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 xml:space="preserve">29. CO2 emission (kg of CO2 per year) - optional </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</si>
  <si>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</si>
  <si>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</si>
  <si>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</si>
  <si>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</si>
  <si>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</si>
  <si>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</si>
  <si>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</si>
  <si>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</si>
  <si>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</si>
  <si>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</si>
  <si>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</si>
  <si>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</si>
  <si>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</si>
  <si>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</si>
  <si>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</si>
  <si>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</si>
  <si>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</si>
  <si>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</si>
  <si>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</si>
  <si>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</si>
  <si>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</si>
  <si>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</si>
  <si>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</si>
  <si>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</si>
  <si>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</si>
  <si>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</si>
  <si>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</si>
  <si>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</si>
  <si>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</si>
  <si>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</si>
  <si>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</si>
  <si>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</si>
  <si>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</si>
  <si>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</si>
  <si>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</si>
  <si>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</si>
  <si>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</si>
  <si>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</si>
  <si>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</si>
  <si>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</si>
  <si>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</si>
  <si>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</si>
  <si>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</si>
  <si>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</si>
  <si>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</si>
  <si>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</si>
  <si>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</si>
  <si>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</si>
  <si>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</si>
  <si>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</si>
  <si>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</si>
  <si>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</si>
  <si>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</si>
  <si>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</si>
  <si>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</si>
  <si>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</si>
  <si>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</si>
  <si>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</si>
  <si>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</si>
  <si>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</si>
  <si>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</si>
  <si>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</si>
  <si>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</si>
  <si>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</si>
  <si>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</si>
  <si>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</si>
  <si>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</si>
  <si>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</si>
  <si>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</si>
  <si>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</si>
  <si>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</si>
  <si>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</si>
  <si>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</si>
  <si>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</si>
  <si>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</si>
  <si>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</si>
  <si>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</si>
  <si>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</si>
  <si>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</si>
  <si>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</si>
  <si>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</si>
  <si>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</si>
  <si>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</si>
  <si>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</si>
  <si>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</si>
  <si>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</si>
  <si>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</si>
  <si>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</si>
  <si>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</si>
  <si>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</si>
  <si>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</si>
  <si>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</si>
  <si>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</si>
  <si>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</si>
  <si>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</si>
  <si>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</si>
  <si>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</si>
  <si>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</si>
  <si>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</si>
  <si>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</si>
  <si>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</si>
  <si>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</si>
  <si>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</si>
  <si>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</si>
  <si>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</si>
  <si>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</si>
  <si>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</si>
  <si>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</si>
  <si>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</si>
  <si>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</si>
  <si>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</si>
  <si>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</si>
  <si>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</si>
  <si>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</si>
  <si>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</si>
  <si>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</si>
  <si>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</si>
  <si>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</si>
  <si>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</si>
  <si>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</si>
  <si>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</si>
  <si>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</si>
  <si>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</si>
  <si>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</si>
  <si>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</si>
  <si>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</si>
  <si>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</si>
  <si>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</si>
  <si>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</si>
  <si>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</si>
  <si>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</si>
  <si>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</si>
  <si>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</si>
  <si>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</si>
  <si>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</si>
  <si>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</si>
  <si>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</si>
  <si>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</si>
  <si>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</si>
  <si>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</si>
  <si>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</si>
  <si>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</si>
  <si>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</si>
  <si>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</si>
  <si>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</si>
  <si>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</si>
  <si>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</si>
  <si>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</si>
  <si>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</si>
  <si>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</si>
  <si>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</si>
  <si>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</si>
  <si>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</si>
  <si>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</si>
  <si>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</si>
  <si>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</si>
  <si>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</si>
  <si>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</si>
  <si>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</si>
  <si>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</si>
  <si>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</si>
  <si>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</si>
  <si>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</si>
  <si>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</si>
  <si>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</si>
  <si>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</si>
  <si>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</si>
  <si>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</si>
  <si>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</si>
  <si>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</si>
  <si>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</si>
  <si>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</si>
  <si>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</si>
  <si>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</si>
  <si>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</si>
  <si>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</si>
  <si>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</si>
  <si>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</si>
  <si>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</si>
  <si>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</si>
  <si>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</si>
  <si>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</si>
  <si>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</si>
  <si>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</si>
  <si>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</si>
  <si>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</si>
  <si>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</si>
  <si>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</si>
  <si>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</si>
  <si>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</si>
  <si>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</si>
  <si>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</si>
  <si>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</si>
  <si>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</si>
  <si>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</si>
  <si>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Annex 2D</t>
  </si>
  <si>
    <t>Administration</t>
  </si>
  <si>
    <t>Item Value</t>
  </si>
  <si>
    <t>Name of issuer</t>
  </si>
  <si>
    <t>Clydesdale Bank PLC</t>
  </si>
  <si>
    <t>Name of RCB programme</t>
  </si>
  <si>
    <t>Clydesdale Bank PLC (formerly Virgin Money plc) Programme</t>
  </si>
  <si>
    <t>Name, job title and contact details of person validating this form</t>
  </si>
  <si>
    <t>Mark Henderson, New Funding Manager, mark.henderson@virginmoney.com, 07909 442634</t>
  </si>
  <si>
    <t>Date of form submission</t>
  </si>
  <si>
    <t>Start Date of reporting period</t>
  </si>
  <si>
    <t>End Date of reporting period</t>
  </si>
  <si>
    <t>Web links – prospectus, transaction documents, loan level data</t>
  </si>
  <si>
    <t>https://www.cybg.com/investor-relations/debt-investors/global-covered-bonds/global-covered-bonds-programme</t>
  </si>
  <si>
    <t>Counterparties, Ratings</t>
  </si>
  <si>
    <t>Counterparty/ies</t>
  </si>
  <si>
    <t>Fitch</t>
  </si>
  <si>
    <t>Moody's</t>
  </si>
  <si>
    <t>S&amp;P</t>
  </si>
  <si>
    <t>DBRS</t>
  </si>
  <si>
    <t>Rating trigger</t>
  </si>
  <si>
    <t>Current rating</t>
  </si>
  <si>
    <t>HSBC Bank plc</t>
  </si>
  <si>
    <t>AA- / F1+</t>
  </si>
  <si>
    <t>A2 / P-1</t>
  </si>
  <si>
    <t>N/A</t>
  </si>
  <si>
    <t>Administrator</t>
  </si>
  <si>
    <t>BBB-</t>
  </si>
  <si>
    <t>Baa3(CR)</t>
  </si>
  <si>
    <t>Cash manager</t>
  </si>
  <si>
    <t>Covered Bond Swap Provider</t>
  </si>
  <si>
    <t>A / F1</t>
  </si>
  <si>
    <t>A3(CR)</t>
  </si>
  <si>
    <t>Covered bonds</t>
  </si>
  <si>
    <t>Interest Rate Swap Provider</t>
  </si>
  <si>
    <t>Issuer</t>
  </si>
  <si>
    <t>Issuer Account Bank</t>
  </si>
  <si>
    <t>Seller(s)</t>
  </si>
  <si>
    <t>Swap Collateral Account Bank</t>
  </si>
  <si>
    <t>A3</t>
  </si>
  <si>
    <t>Swap Details</t>
  </si>
  <si>
    <t>Fixed Interest Rate Swap</t>
  </si>
  <si>
    <t>Swap notional amount(s) (GBP)</t>
  </si>
  <si>
    <t>Swap notional maturities</t>
  </si>
  <si>
    <t>LLP receive rate/margin (%)</t>
  </si>
  <si>
    <t>LLP pay rate/margin (%)</t>
  </si>
  <si>
    <t>Collateral posting amount(s) (GBP)</t>
  </si>
  <si>
    <t>Tracker Interest Rate Swap</t>
  </si>
  <si>
    <t>SVR Interest Rate Swap</t>
  </si>
  <si>
    <t>Accounts, Ledgers</t>
  </si>
  <si>
    <t>Description</t>
  </si>
  <si>
    <t>Value as of End Date of reporting period</t>
  </si>
  <si>
    <t>Value as of Start Date of reporting period</t>
  </si>
  <si>
    <t>Targeted Value</t>
  </si>
  <si>
    <t>Principal ledger</t>
  </si>
  <si>
    <t>Principal receipts (please disclose all parts of waterfall)</t>
  </si>
  <si>
    <t>Reserve ledger</t>
  </si>
  <si>
    <t>Revenue ledger</t>
  </si>
  <si>
    <t>Revenue receipts (please disclose all parts of waterfall)</t>
  </si>
  <si>
    <t>Current Reporting Period</t>
  </si>
  <si>
    <t>Previous Reporting Period</t>
  </si>
  <si>
    <t>Available Revenue Receipts</t>
  </si>
  <si>
    <t>Revenue Receipts received during the calculation period</t>
  </si>
  <si>
    <t>Other net income of the LLP (including interest on LLP Accounts, Substitution Assets and Authorised Investments)</t>
  </si>
  <si>
    <t>Reserve Fund amounts in excess of the Reserve Fund Required Amount</t>
  </si>
  <si>
    <t>Reserve Fund amounts utilised following the Notice to Pay</t>
  </si>
  <si>
    <t>Coupon Payment Ledger amounts in excess of the Required Coupon Amount</t>
  </si>
  <si>
    <t>Payments made by the Seller to fund Non-Cash Borrow-Backs</t>
  </si>
  <si>
    <t>Cash Capital Contributions deemed as Revenue</t>
  </si>
  <si>
    <t>Previously withheld receipts to be paid in the month</t>
  </si>
  <si>
    <t>Removal of Non-LLP Amounts</t>
  </si>
  <si>
    <t>Revenue Priority of Payments</t>
  </si>
  <si>
    <t>Bond Trustee charges</t>
  </si>
  <si>
    <t>Security Trustee charges</t>
  </si>
  <si>
    <t>Agency charges</t>
  </si>
  <si>
    <t>Account Bank charges</t>
  </si>
  <si>
    <t>Corporate Services Provider charges</t>
  </si>
  <si>
    <t>Third Party charges</t>
  </si>
  <si>
    <t>Administrator charges</t>
  </si>
  <si>
    <t>Cash Manager charges</t>
  </si>
  <si>
    <t>VM Account Bank charges</t>
  </si>
  <si>
    <t>Asset Monitor charges</t>
  </si>
  <si>
    <t>Amounts paid to the Initial Interest Rate Swap Provider</t>
  </si>
  <si>
    <t>Amounts paid to the Covered Bond Swap Providers</t>
  </si>
  <si>
    <t>Amounts paid (other than in respect of principal) on any Term Advance to the Issuer</t>
  </si>
  <si>
    <t>Credit to the Accumulation Ledger</t>
  </si>
  <si>
    <t>Credit to the Transaction Account following an Administrator Event of Default</t>
  </si>
  <si>
    <t>Credit to the Reserve Ledger</t>
  </si>
  <si>
    <t>Excluded Swap Termination Amounts</t>
  </si>
  <si>
    <t>Indemnity amounts paid to Asset Monitor and Members</t>
  </si>
  <si>
    <t>Repayment to VM of any Cash Capital Contributions deemed as revenue or otherwise made to the Coupon Payment Ledger</t>
  </si>
  <si>
    <t>VM Deferred Consideration</t>
  </si>
  <si>
    <t>Liquidation Member fee</t>
  </si>
  <si>
    <t>Profit paid to Members</t>
  </si>
  <si>
    <t>Available Principal Receipts</t>
  </si>
  <si>
    <t>Principal Receipts received during the Calculation Period</t>
  </si>
  <si>
    <t>Other amounts received during the calculation period (including proceeds from the sale of Selected Mortgage Loans)</t>
  </si>
  <si>
    <t>Cash Capital Contributions</t>
  </si>
  <si>
    <t>Excess Proceeds</t>
  </si>
  <si>
    <t>Principal Priority of Payments</t>
  </si>
  <si>
    <t>Acquisition of New Loans and their Related Security and Substitution Assets</t>
  </si>
  <si>
    <t>Credit to the LLP Accounts to ensure compliance with the Asset Coverage Test</t>
  </si>
  <si>
    <t>Amounts paid to the Covered Bond Swap Provider (in respect of principal) on any Term Advance to the Issuer</t>
  </si>
  <si>
    <t>Retained Principal Collections</t>
  </si>
  <si>
    <t>Capital Distribution to VM</t>
  </si>
  <si>
    <t>Asset Coverage Test</t>
  </si>
  <si>
    <t>A</t>
  </si>
  <si>
    <t>Adjusted current balance</t>
  </si>
  <si>
    <t>B</t>
  </si>
  <si>
    <t>Principal collections not yet applied</t>
  </si>
  <si>
    <t>C</t>
  </si>
  <si>
    <t>Qualifying additional collateral</t>
  </si>
  <si>
    <t>D</t>
  </si>
  <si>
    <t>Substitute assets</t>
  </si>
  <si>
    <t>E</t>
  </si>
  <si>
    <t>Proceeds of sold mortgage loans</t>
  </si>
  <si>
    <t>W</t>
  </si>
  <si>
    <t>VM Bank Account Balance</t>
  </si>
  <si>
    <t>X</t>
  </si>
  <si>
    <t>Flexible draw capacity</t>
  </si>
  <si>
    <t>Y</t>
  </si>
  <si>
    <t>Set-off</t>
  </si>
  <si>
    <t>Z</t>
  </si>
  <si>
    <t>Negative carry</t>
  </si>
  <si>
    <t>Method used for calculating component 'A'</t>
  </si>
  <si>
    <t>Asset percentage (%)</t>
  </si>
  <si>
    <t>Maximum asset percentage from Fitch (%)</t>
  </si>
  <si>
    <t>Maximum asset percentage from Moody's (%)</t>
  </si>
  <si>
    <t>Maximum asset percentage from S&amp;P (%)</t>
  </si>
  <si>
    <t>Maximum asset percentage from DBRS (%)</t>
  </si>
  <si>
    <t>Credit Support as derived from ACT (GBP)</t>
  </si>
  <si>
    <t>Credit Support as derived from ACT (%)</t>
  </si>
  <si>
    <t>Programme-Level Characteristics</t>
  </si>
  <si>
    <t>Programme currency</t>
  </si>
  <si>
    <t>Programme size</t>
  </si>
  <si>
    <t>Covered bonds principal amount outstanding (GBP, non-GBP series converted at swap FX rate)</t>
  </si>
  <si>
    <t>Covered bonds principal amount outstanding (GBP, non-GBP series converted at current spot rate)</t>
  </si>
  <si>
    <t>Cover pool balance (GBP)</t>
  </si>
  <si>
    <t>GIC account balance (GBP)</t>
  </si>
  <si>
    <t>GIC Account Balance (GBP) – Issuer GIC</t>
  </si>
  <si>
    <t>GIC Account Balance (GBP) – External GIC 1</t>
  </si>
  <si>
    <t>Any additional collateral - Securities Collateral (GBP)</t>
  </si>
  <si>
    <t>Any additional collateral - Cash Collateral (GBP)</t>
  </si>
  <si>
    <t>Any additional collateral - Securities Collateral (EUR)</t>
  </si>
  <si>
    <t>Any additional collateral - Cash Collateral (EUR)</t>
  </si>
  <si>
    <t>Any additional collateral - Securities Collateral (USD)</t>
  </si>
  <si>
    <t>Any additional collateral - Cash Collateral (USD)</t>
  </si>
  <si>
    <t>Aggregate deposits attaching to the cover pool (GBP)</t>
  </si>
  <si>
    <t>Aggregate balance of off-set mortgages (GBP)</t>
  </si>
  <si>
    <t>Aggregate deposits attaching specifically to the off-set mortgages (GBP)</t>
  </si>
  <si>
    <t>Nominal level of overcollateralisation (GBP)</t>
  </si>
  <si>
    <t>Nominal level of overcollateralisation (%)</t>
  </si>
  <si>
    <t>Number of loans in cover pool</t>
  </si>
  <si>
    <t>Average loan balance (GBP)</t>
  </si>
  <si>
    <t>Weighted average non-indexed LTV (%)</t>
  </si>
  <si>
    <t>Weighted average indexed LTV (%)</t>
  </si>
  <si>
    <t>Weighted average seasoning (months)</t>
  </si>
  <si>
    <t>Weighted average remaining term (months)</t>
  </si>
  <si>
    <t>Weighted average interest rate (%)</t>
  </si>
  <si>
    <t>Standard Variable Rate(s) (%)</t>
  </si>
  <si>
    <t>Constant Pre-Payment Rate (% current month)</t>
  </si>
  <si>
    <t>Constant Pre-Payment Rate (% quarterly average)</t>
  </si>
  <si>
    <t>Principal Payment Rate (% current month)</t>
  </si>
  <si>
    <t>Principal Payment Rate (% quarterly average)</t>
  </si>
  <si>
    <t>Constant Default Rate (% current month)</t>
  </si>
  <si>
    <t>Constant Default Rate (% quarterly average)</t>
  </si>
  <si>
    <t>Fitch PCU Uplift</t>
  </si>
  <si>
    <t>Moody’s Timely Payment Indicator</t>
  </si>
  <si>
    <t>Moody’s Collateral Score (%)</t>
  </si>
  <si>
    <t>Mortgage Collections</t>
  </si>
  <si>
    <t>Mortgage Collections (scheduled – interest)</t>
  </si>
  <si>
    <t>Mortgage Collections (scheduled – principal)</t>
  </si>
  <si>
    <t>Mortgage Collections (unscheduled – interest)</t>
  </si>
  <si>
    <t>Mortgage Collections (unscheduled – principal)</t>
  </si>
  <si>
    <t>Loan Redemptions &amp; Replenishments Since Previous Reporting Date</t>
  </si>
  <si>
    <t>Number</t>
  </si>
  <si>
    <t>% of total number</t>
  </si>
  <si>
    <t>Amount (GBP)</t>
  </si>
  <si>
    <t>% of total amount</t>
  </si>
  <si>
    <t>Loan redemptions since previous reporting date</t>
  </si>
  <si>
    <t>Loans bought back by seller(s)</t>
  </si>
  <si>
    <t>of which are non-performing loans</t>
  </si>
  <si>
    <t>of which have breached R&amp;Ws</t>
  </si>
  <si>
    <t>of which have been subject to a product switch</t>
  </si>
  <si>
    <t>of which have received a further advance</t>
  </si>
  <si>
    <t>of which are for other reasons</t>
  </si>
  <si>
    <t>Loans sold into the cover pool</t>
  </si>
  <si>
    <t>Product Rate Type and Reversionary Profiles</t>
  </si>
  <si>
    <t>% Current rate</t>
  </si>
  <si>
    <t>Remaining teaser period (months)</t>
  </si>
  <si>
    <t>% Current margin</t>
  </si>
  <si>
    <t>% Reversionary margin</t>
  </si>
  <si>
    <t>% Initial rate</t>
  </si>
  <si>
    <t>Fixed at origination, reverting to SVR</t>
  </si>
  <si>
    <t>Fixed at origination, reverting to LIBOR</t>
  </si>
  <si>
    <t>Fixed at origination, reverting to tracker</t>
  </si>
  <si>
    <t>Fixed for life</t>
  </si>
  <si>
    <t>Tracker at origination, reverting to SVR</t>
  </si>
  <si>
    <t>Tracker at origination, reverting to LIBOR</t>
  </si>
  <si>
    <t>Tracker for life</t>
  </si>
  <si>
    <t>SVR, including discount to SVR</t>
  </si>
  <si>
    <t>LIBOR</t>
  </si>
  <si>
    <t>Stratifications</t>
  </si>
  <si>
    <t>Arrears breakdown</t>
  </si>
  <si>
    <t>Current</t>
  </si>
  <si>
    <t>0-1 months in arrears</t>
  </si>
  <si>
    <t>1-2 months in arrears</t>
  </si>
  <si>
    <t>2-3 months in arrears</t>
  </si>
  <si>
    <t>3-6 months in arrears</t>
  </si>
  <si>
    <t>6-12 months in arrears</t>
  </si>
  <si>
    <t>12+ months in arrears</t>
  </si>
  <si>
    <t>Current non-indexed LTV</t>
  </si>
  <si>
    <t>0-50%</t>
  </si>
  <si>
    <t>50-55%</t>
  </si>
  <si>
    <t>55-60%</t>
  </si>
  <si>
    <t>60-65%</t>
  </si>
  <si>
    <t>65-70%</t>
  </si>
  <si>
    <t>70-75%</t>
  </si>
  <si>
    <t>75-80%</t>
  </si>
  <si>
    <t>80-85%</t>
  </si>
  <si>
    <t>85-90%</t>
  </si>
  <si>
    <t>90-95%</t>
  </si>
  <si>
    <t>95-100%</t>
  </si>
  <si>
    <t>100-105%</t>
  </si>
  <si>
    <t>105-110%</t>
  </si>
  <si>
    <t>110-125%</t>
  </si>
  <si>
    <t>125%+</t>
  </si>
  <si>
    <t>Current indexed LTV</t>
  </si>
  <si>
    <t>Current outstanding balance of loan</t>
  </si>
  <si>
    <t>0-5,000</t>
  </si>
  <si>
    <t>5,000-10,000</t>
  </si>
  <si>
    <t>10,000-25,000</t>
  </si>
  <si>
    <t>25,000-50,000</t>
  </si>
  <si>
    <t>50,000-75,000</t>
  </si>
  <si>
    <t>75,000-100,000</t>
  </si>
  <si>
    <t>100,000-150,000</t>
  </si>
  <si>
    <t>150,000-200,000</t>
  </si>
  <si>
    <t>200,000-250,000</t>
  </si>
  <si>
    <t>250,000-300,000</t>
  </si>
  <si>
    <t>300,000-350,000</t>
  </si>
  <si>
    <t>350,000-400,000</t>
  </si>
  <si>
    <t>400,000-450,000</t>
  </si>
  <si>
    <t>450,000-500,000</t>
  </si>
  <si>
    <t>500,000-600,000</t>
  </si>
  <si>
    <t>600,000-700,000</t>
  </si>
  <si>
    <t>700,000-800,000</t>
  </si>
  <si>
    <t>800,000-900,000</t>
  </si>
  <si>
    <t>900,000-1,000,000</t>
  </si>
  <si>
    <t>1,000,000 +</t>
  </si>
  <si>
    <t>Regional distribution</t>
  </si>
  <si>
    <t>East Anglia</t>
  </si>
  <si>
    <t>East Midlands</t>
  </si>
  <si>
    <t>London</t>
  </si>
  <si>
    <t>North</t>
  </si>
  <si>
    <t>North West</t>
  </si>
  <si>
    <t>Outer Metro</t>
  </si>
  <si>
    <t>South East</t>
  </si>
  <si>
    <t>South West</t>
  </si>
  <si>
    <t>Scotland</t>
  </si>
  <si>
    <t>Wales</t>
  </si>
  <si>
    <t>West Midlands</t>
  </si>
  <si>
    <t>Yorkshire and Humberside</t>
  </si>
  <si>
    <t>Repayment Type</t>
  </si>
  <si>
    <t>Capital repayment</t>
  </si>
  <si>
    <t>Part-and-part</t>
  </si>
  <si>
    <t>Interest-only</t>
  </si>
  <si>
    <t>Offset</t>
  </si>
  <si>
    <t>Seasoning</t>
  </si>
  <si>
    <t>0-12 months</t>
  </si>
  <si>
    <t>12-24 months</t>
  </si>
  <si>
    <t>24-36 months</t>
  </si>
  <si>
    <t>36-48 months</t>
  </si>
  <si>
    <t>48-60 months</t>
  </si>
  <si>
    <t>60-72 months</t>
  </si>
  <si>
    <t>72-84 months</t>
  </si>
  <si>
    <t>84-96 months</t>
  </si>
  <si>
    <t>96-108 months</t>
  </si>
  <si>
    <t>108-120 months</t>
  </si>
  <si>
    <t>120-150 months</t>
  </si>
  <si>
    <t>150-180 months</t>
  </si>
  <si>
    <t>180+ months</t>
  </si>
  <si>
    <t>Interest payment type</t>
  </si>
  <si>
    <t>Fixed</t>
  </si>
  <si>
    <t>SVR</t>
  </si>
  <si>
    <t>Tracker</t>
  </si>
  <si>
    <t>Other (please specify)</t>
  </si>
  <si>
    <t>Loan purpose type</t>
  </si>
  <si>
    <t>Owner-occupied</t>
  </si>
  <si>
    <t>Buy-to-let</t>
  </si>
  <si>
    <t>Second home</t>
  </si>
  <si>
    <t>Income verification type</t>
  </si>
  <si>
    <t>Fully verified</t>
  </si>
  <si>
    <t>Fast-track</t>
  </si>
  <si>
    <t>Self-certified</t>
  </si>
  <si>
    <t>Remaining term of loan</t>
  </si>
  <si>
    <t>0-30 months</t>
  </si>
  <si>
    <t>30-60 months</t>
  </si>
  <si>
    <t>60-120 months</t>
  </si>
  <si>
    <t>120-180 months</t>
  </si>
  <si>
    <t>180-240 months</t>
  </si>
  <si>
    <t>240-300 months</t>
  </si>
  <si>
    <t>300-360 months</t>
  </si>
  <si>
    <t>360+ months</t>
  </si>
  <si>
    <t>Employment status</t>
  </si>
  <si>
    <t>Employed</t>
  </si>
  <si>
    <t>Self-employed</t>
  </si>
  <si>
    <t>Unemployed</t>
  </si>
  <si>
    <t>Retired</t>
  </si>
  <si>
    <t>Guarantor</t>
  </si>
  <si>
    <t>Covered Bonds Outstanding, Associated Derivatives</t>
  </si>
  <si>
    <t>Bond Description</t>
  </si>
  <si>
    <t>Series 1</t>
  </si>
  <si>
    <t>Series 1 Tap 1</t>
  </si>
  <si>
    <t>Series 2</t>
  </si>
  <si>
    <t>Issue date</t>
  </si>
  <si>
    <t>Original rating (Moody’s, S&amp;P, Fitch, DBRS)</t>
  </si>
  <si>
    <t>Current rating (Moody’s, S&amp;P, Fitch, DBRS)</t>
  </si>
  <si>
    <t>Denomination</t>
  </si>
  <si>
    <t>Amount at issuance</t>
  </si>
  <si>
    <t>Amount outstanding</t>
  </si>
  <si>
    <t>FX swap rate (rate:£1)</t>
  </si>
  <si>
    <t>Maturity Type (hard, soft-bullet, pass-through)</t>
  </si>
  <si>
    <t>Scheduled final maturity date</t>
  </si>
  <si>
    <t>Legal final maturity date</t>
  </si>
  <si>
    <t>ISIN</t>
  </si>
  <si>
    <t>Stock Exchange Listing</t>
  </si>
  <si>
    <t>Coupon payment frequency</t>
  </si>
  <si>
    <t>Coupon payment date</t>
  </si>
  <si>
    <t>Coupon (rate if fixed, margin and reference rate if floating)</t>
  </si>
  <si>
    <t>Margin payable under extended maturity period (%)</t>
  </si>
  <si>
    <t>Swap notional denomination</t>
  </si>
  <si>
    <t>Swap notional amount</t>
  </si>
  <si>
    <t>Swap notional maturity</t>
  </si>
  <si>
    <t>LLP receive rate/margin</t>
  </si>
  <si>
    <t>LLP pay rate/margin</t>
  </si>
  <si>
    <t>Programme Triggers</t>
  </si>
  <si>
    <t>Event (please list all triggers)</t>
  </si>
  <si>
    <t>Summary of Events</t>
  </si>
  <si>
    <t>Trigger (S&amp;P, Moody's, Fitch, DBRS, short-term, long-term)</t>
  </si>
  <si>
    <t>Trigger breached (Yes/No)</t>
  </si>
  <si>
    <t>Consequence of a trigger breach</t>
  </si>
  <si>
    <t>VM/Issuer</t>
  </si>
  <si>
    <t>Issuer Event of Default</t>
  </si>
  <si>
    <t>No</t>
  </si>
  <si>
    <t>Notice to pay is served on the LLP</t>
  </si>
  <si>
    <t>VM/Seller</t>
  </si>
  <si>
    <t>Default of Seller</t>
  </si>
  <si>
    <t>Legal title transferred to the LLP</t>
  </si>
  <si>
    <t>Account Bank (Trigger 1)</t>
  </si>
  <si>
    <t>Account Bank falls below trigger</t>
  </si>
  <si>
    <t>P-1/A2 (Moody's), F1+ or AA- (Fitch)</t>
  </si>
  <si>
    <t>Replace/find guarantor or move to remedial ratings</t>
  </si>
  <si>
    <t>Account Bank (Trigger 2)</t>
  </si>
  <si>
    <t>A3 (Moody's), F1 or A (Fitch)</t>
  </si>
  <si>
    <t>Replace/find guarantor</t>
  </si>
  <si>
    <t>VM Account Bank (Trigger 1)</t>
  </si>
  <si>
    <t>VM Account Bank falls below trigger</t>
  </si>
  <si>
    <t>Yes</t>
  </si>
  <si>
    <t>VM Permitted Amount applies</t>
  </si>
  <si>
    <t>VM Account Bank (Trigger 2)</t>
  </si>
  <si>
    <t>BBB- (Fitch)</t>
  </si>
  <si>
    <t>Transfer funds to suitably rated Account Bank</t>
  </si>
  <si>
    <t>Swap collateral Account Bank</t>
  </si>
  <si>
    <t>Swap Collateral Account Bank falls below trigger</t>
  </si>
  <si>
    <t>Administrator falls below trigger</t>
  </si>
  <si>
    <t>Baa3(CR) (Moody's), BBB- (Fitch)</t>
  </si>
  <si>
    <t>Appoint Back-up Administrator</t>
  </si>
  <si>
    <t>Cash Manager falls below trigger</t>
  </si>
  <si>
    <t>Appoint Back-up Cash Manager</t>
  </si>
  <si>
    <t>Cash Manager Relevant Event</t>
  </si>
  <si>
    <t>Baa1 (Moody's)</t>
  </si>
  <si>
    <t>Seller to make Cash Capital Contribution to pre-fund coupon payments</t>
  </si>
  <si>
    <t>Interest Rate Swap Provider (Fixed/Tracker) Trigger 1</t>
  </si>
  <si>
    <t>Interest Rate Swap Provider (Fixed/Tracker) falls below trigger</t>
  </si>
  <si>
    <t>A3(CR) (Moody's), F1 or A (Fitch)</t>
  </si>
  <si>
    <t>Collateral posted, or guarantor/replacement to be found</t>
  </si>
  <si>
    <t>Interest Rate Swap Provider (SVR) Trigger 1</t>
  </si>
  <si>
    <t>Interest Rate Swap Provider (SVR) falls below trigger</t>
  </si>
  <si>
    <t>Interest Rate Swap Provider (Fixed/Tracker) Trigger 2</t>
  </si>
  <si>
    <t>Interest Rate Swap Provider falls below trigger</t>
  </si>
  <si>
    <t>Baa1(CR) (Moody's), F3 or BBB- (Fitch)</t>
  </si>
  <si>
    <t>Guarantor/replacement to be found</t>
  </si>
  <si>
    <t>Interest Rate Swap Provider (SVR) Trigger 2</t>
  </si>
  <si>
    <t>Ba3(CR) (Moody's), BB- (Fitch)</t>
  </si>
  <si>
    <t>Guarantor/replacement to be found or reduce swap notional to zero</t>
  </si>
  <si>
    <t>LLP Event of Default (post VM Event of Default)</t>
  </si>
  <si>
    <t>LLP Event of Default</t>
  </si>
  <si>
    <t>Covered Bonds become immediately due and payable</t>
  </si>
  <si>
    <t>Covered Bond Swap Provider (Trigger 1)</t>
  </si>
  <si>
    <t>Covered Bond Swap Provider falls below trigger</t>
  </si>
  <si>
    <t>Counterparty to take certain remedial action including collateral</t>
  </si>
  <si>
    <t>Covered Bond Swap Provider (Trigger 2)</t>
  </si>
  <si>
    <t>ACT Set-off</t>
  </si>
  <si>
    <t>Issuer falls below trigger</t>
  </si>
  <si>
    <t>P1 or A2 (Moody's), F1 or A (Fitch)</t>
  </si>
  <si>
    <t>Calculate ACT including set-off risk</t>
  </si>
  <si>
    <t>Reserve Fund</t>
  </si>
  <si>
    <t>P-1 (Moody's), F1+ (Fitch)</t>
  </si>
  <si>
    <t>Fund Reserve Fund to required amount</t>
  </si>
  <si>
    <t>ACT Test Frequency</t>
  </si>
  <si>
    <t>Issuer/Cash Manager falls below trigger</t>
  </si>
  <si>
    <t>Asset Monitor check arithmetic accuracy of ACT monthly</t>
  </si>
  <si>
    <t>Clydesdale Bank Plc</t>
  </si>
  <si>
    <t>https://www.virginmoneyukplc.com/investor-relations/debt-investors/global-covered-bonds/global-covered-bonds-programme</t>
  </si>
  <si>
    <t>https://coveredbondlabel.com/issuer/98/</t>
  </si>
  <si>
    <t>As Per Regulation</t>
  </si>
  <si>
    <t>Intra-group</t>
  </si>
  <si>
    <t>External</t>
  </si>
  <si>
    <t>N</t>
  </si>
  <si>
    <t>Northern Ireland</t>
  </si>
  <si>
    <t>Yorkshire</t>
  </si>
  <si>
    <t>&gt; 0 &lt; 5,000</t>
  </si>
  <si>
    <t>&gt;= 5,000 &lt; 10,000</t>
  </si>
  <si>
    <t>&gt;= 10,000 &lt; 25,000</t>
  </si>
  <si>
    <t>&gt;= 25,000 &lt; 50,000</t>
  </si>
  <si>
    <t>&gt;= 50,000 &lt; 75,000</t>
  </si>
  <si>
    <t>&gt;= 75,000 &lt; 100,000</t>
  </si>
  <si>
    <t>&gt;= 100,000 &lt; 150,000</t>
  </si>
  <si>
    <t>&gt;= 150,000 &lt; 200,000</t>
  </si>
  <si>
    <t>&gt;= 200,000 &lt; 250,000</t>
  </si>
  <si>
    <t>&gt;= 250,000 &lt; 300,000</t>
  </si>
  <si>
    <t>&gt;= 300,000 &lt; 350,000</t>
  </si>
  <si>
    <t>&gt;= 350,000 &lt; 400,000</t>
  </si>
  <si>
    <t>&gt;= 400,000 &lt; 450,000</t>
  </si>
  <si>
    <t>&gt;= 450,000 &lt; 500,000</t>
  </si>
  <si>
    <t>&gt;= 500,000 &lt; 600,000</t>
  </si>
  <si>
    <t>&gt;= 600,000 &lt; 700,000</t>
  </si>
  <si>
    <t>&gt;= 700,000 &lt; 800,000</t>
  </si>
  <si>
    <t>&gt;= 800,000 &lt; 900,000</t>
  </si>
  <si>
    <t>&gt;= 900,000 &lt; 1,000,000</t>
  </si>
  <si>
    <t>&gt;= 1,000,000</t>
  </si>
  <si>
    <t>The amount of mortgages in the Cover Pool in excess of the outstanding value of the Covered Bonds outstanding.</t>
  </si>
  <si>
    <t>The eligible property in the asset pool must be more than 108% of the Principal Amount Outstanding of the Covered Bonds in accordance with the FCA's RCB regulation 17(2)(f).</t>
  </si>
  <si>
    <t>The legal maximum Asset Percentage is 92.5%  which is a legal minimum over-collateralisation level of 8.11%</t>
  </si>
  <si>
    <t>Fixed,tracker, variable loans are reported</t>
  </si>
  <si>
    <t>Contractual maturity is defined as the time until the maturity of the mortgage when making the agreed interest and principal payment, i.e. no prepayment is assumed. Expected maturity is not estimated.</t>
  </si>
  <si>
    <t>Contractual maturity is defined as the time from the reporting date in this document until the soft bullet redemption date on all bonds. Extended maturity includes the one-year soft bullet extension so is one year after the contractual maturity date. Expected maturity is not estimated.</t>
  </si>
  <si>
    <t>The ratio of current outstanding loan amount to the value of the property at inception.</t>
  </si>
  <si>
    <t>LTV at origination excludes any fees added at the time of origination</t>
  </si>
  <si>
    <t>MIAC index applied on a quarterly basis.</t>
  </si>
  <si>
    <t>All mortgages are residential housing.</t>
  </si>
  <si>
    <t>Interest rate risk and currency risk is hedged by interest rate swaps and covered bond swaps in place.</t>
  </si>
  <si>
    <t>Clydesdale identifies non-performing loans as those more than 3 months in arrears</t>
  </si>
  <si>
    <t xml:space="preserve">New Property Definition – a property will be defined as new build if it satisfies any of the following criteria:
• A property not previously occupied. For converted properties, it is where the property has not been occupied since the conversion was undertaken;
• A property being sold or marketed by the builder or developer (regardless of whether it has been previously tenanted);
• Built within the 2 years preceding the mortgage application;
• Converted into a flat within the 2 years preceding the mortgage application as part of the conversion of a former mill, factory, school, church, council.
Existing Property Definition - any remaining properties which do not fit the new property definition and have data available. </t>
  </si>
  <si>
    <t>NHXOBHMY8K53VRC7MZ54</t>
  </si>
  <si>
    <t>MP6I5ZYZBEU3UXPYFY54</t>
  </si>
  <si>
    <t>HSBC Corporate Trustee Company (UK) Limited</t>
  </si>
  <si>
    <t>213800B7574JY87RFX94</t>
  </si>
  <si>
    <t>PricewaterhouseCoopers LLP</t>
  </si>
  <si>
    <t>2138003EKF9YDQYMFJ58</t>
  </si>
  <si>
    <t>Covered Bond Swap</t>
  </si>
  <si>
    <t>Interest Rate Swap</t>
  </si>
  <si>
    <t>In response to the ongoing Covid-19 situation in the UK, it was announced on 20 March 2020 that mortgage borrowers impacted financially by Covid-19 should be offered a payment holiday for up to three months. On 22 May 2020 it was further announced that this period should be partially or fully extended for up to a further 3 months where a customer indicates they cannot immediately resume full payments based on what the customer considers they can currently afford to repay. Where borrowers have made a successful application, they are not considered to be in a payment shortfall and therefore any such missed payments will not be considered as arrears for the purposes of investor reporting.  Neither will they be reported as having been subject to any form of restructuring or forbearance.
More general information on the scheme can be found on the FCA website at https://www.fca.org.uk/publications/guidance-consultations/mortgages-coronavirus-updated-draft-guidance-firms</t>
  </si>
  <si>
    <t>YES</t>
  </si>
  <si>
    <t>01/12/2021</t>
  </si>
  <si>
    <t>31/12/2021</t>
  </si>
  <si>
    <t>A1 / P-1</t>
  </si>
  <si>
    <t>A- / F2</t>
  </si>
  <si>
    <t>A2(CR) / P-1(CR)</t>
  </si>
  <si>
    <t>Aa3(CR)</t>
  </si>
  <si>
    <t>National Australia Bank Limited</t>
  </si>
  <si>
    <t>A+ / F1</t>
  </si>
  <si>
    <t>Aa2(CR) / P-1(CR)</t>
  </si>
  <si>
    <t>AAA</t>
  </si>
  <si>
    <t>Aaa</t>
  </si>
  <si>
    <t>Baa1 / P-2</t>
  </si>
  <si>
    <t>Notional reduces to zero</t>
  </si>
  <si>
    <t>Interest Rate Swap Provider for Series 2012-2 (GBP)</t>
  </si>
  <si>
    <t>Compounded Daily SONIA + 2.63%</t>
  </si>
  <si>
    <t>Currency Swap Provider for Series 2 (EUR)</t>
  </si>
  <si>
    <t>Compounded Daily SONIA + 0.961%</t>
  </si>
  <si>
    <t>A(ii)</t>
  </si>
  <si>
    <t>4.34% (Residential) 4.54% (Buy to Let)</t>
  </si>
  <si>
    <t>Probable</t>
  </si>
  <si>
    <t>Series 2012-2</t>
  </si>
  <si>
    <t>Aaa/AAA</t>
  </si>
  <si>
    <t>soft-bullet</t>
  </si>
  <si>
    <t>XS0789991527</t>
  </si>
  <si>
    <t>XS1968589116</t>
  </si>
  <si>
    <t>XS2049803575</t>
  </si>
  <si>
    <t>Annual</t>
  </si>
  <si>
    <t>Quarterly</t>
  </si>
  <si>
    <t>Compounded Daily SONIA + 0.70%</t>
  </si>
  <si>
    <t>Compounded Daily SONIA + 1.6692%</t>
  </si>
  <si>
    <t>1M Euribor + 0.30%</t>
  </si>
  <si>
    <t>National Australia Bank Ltd</t>
  </si>
  <si>
    <t>F8SB4JFBSYQFRQEH3Z21</t>
  </si>
</sst>
</file>

<file path=xl/styles.xml><?xml version="1.0" encoding="utf-8"?>
<styleSheet xmlns="http://schemas.openxmlformats.org/spreadsheetml/2006/main" xmlns:mc="http://schemas.openxmlformats.org/markup-compatibility/2006" xmlns:x14ac="http://schemas.microsoft.com/office/spreadsheetml/2009/9/ac" mc:Ignorable="x14ac">
  <numFmts count="15">
    <numFmt numFmtId="6" formatCode="&quot;£&quot;#,##0;[Red]\-&quot;£&quot;#,##0"/>
    <numFmt numFmtId="8" formatCode="&quot;£&quot;#,##0.00;[Red]\-&quot;£&quot;#,##0.00"/>
    <numFmt numFmtId="44" formatCode="_-&quot;£&quot;* #,##0.00_-;\-&quot;£&quot;* #,##0.00_-;_-&quot;£&quot;* &quot;-&quot;??_-;_-@_-"/>
    <numFmt numFmtId="43" formatCode="_-* #,##0.00_-;\-* #,##0.00_-;_-* &quot;-&quot;??_-;_-@_-"/>
    <numFmt numFmtId="164" formatCode="_ * #,##0.00_ ;_ * \-#,##0.00_ ;_ * &quot;-&quot;??_ ;_ @_ "/>
    <numFmt numFmtId="165" formatCode="0.0%"/>
    <numFmt numFmtId="166" formatCode="#,##0.0"/>
    <numFmt numFmtId="167" formatCode="0.0"/>
    <numFmt numFmtId="168" formatCode="&quot;£&quot;#,##0.00"/>
    <numFmt numFmtId="169" formatCode="&quot;£&quot;#,##0"/>
    <numFmt numFmtId="170" formatCode="[$€-2]\ #,##0.00;[Red]\-[$€-2]\ #,##0.00"/>
    <numFmt numFmtId="171" formatCode="[$$-409]#,##0.00"/>
    <numFmt numFmtId="172" formatCode="[$£]#,##0;\-[$£]#,##0"/>
    <numFmt numFmtId="173" formatCode="[$€-2]\ #,##0;[Red]\-[$€-2]\ #,##0"/>
    <numFmt numFmtId="174" formatCode="0.000%"/>
  </numFmts>
  <fonts count="53"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b/>
      <sz val="14"/>
      <color theme="1"/>
      <name val="Helvetica"/>
    </font>
    <font>
      <b/>
      <u/>
      <sz val="10"/>
      <color rgb="FF333399"/>
      <name val="Helvetica"/>
    </font>
    <font>
      <b/>
      <u/>
      <sz val="8"/>
      <color theme="1"/>
      <name val="Helvetica"/>
    </font>
    <font>
      <sz val="8"/>
      <color theme="1"/>
      <name val="Helvetica"/>
    </font>
    <font>
      <b/>
      <u/>
      <sz val="9"/>
      <color rgb="FF333399"/>
      <name val="Helvetica"/>
    </font>
    <font>
      <b/>
      <sz val="8"/>
      <color theme="1"/>
      <name val="Helvetica"/>
    </font>
    <font>
      <sz val="8"/>
      <color rgb="FFFFFFFF"/>
      <name val="Helvetica"/>
    </font>
    <font>
      <sz val="8"/>
      <name val="Helvetica"/>
    </font>
    <font>
      <b/>
      <u/>
      <sz val="11"/>
      <color rgb="FF333399"/>
      <name val="Helvetica"/>
    </font>
    <font>
      <u/>
      <sz val="10"/>
      <color theme="10"/>
      <name val="Arial"/>
      <family val="2"/>
    </font>
  </fonts>
  <fills count="9">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rgb="FFF0F4FA"/>
      </patternFill>
    </fill>
    <fill>
      <patternFill patternType="solid">
        <fgColor rgb="FFFFFFFF"/>
      </patternFill>
    </fill>
  </fills>
  <borders count="3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style="thin">
        <color rgb="FF979991"/>
      </left>
      <right/>
      <top style="thin">
        <color rgb="FF979991"/>
      </top>
      <bottom/>
      <diagonal/>
    </border>
    <border>
      <left style="thin">
        <color rgb="FF979991"/>
      </left>
      <right style="thin">
        <color rgb="FF979991"/>
      </right>
      <top style="thin">
        <color rgb="FF979991"/>
      </top>
      <bottom/>
      <diagonal/>
    </border>
    <border>
      <left style="thin">
        <color rgb="FF979991"/>
      </left>
      <right/>
      <top style="thin">
        <color rgb="FF979991"/>
      </top>
      <bottom style="thin">
        <color rgb="FF979991"/>
      </bottom>
      <diagonal/>
    </border>
    <border>
      <left style="thin">
        <color rgb="FF979991"/>
      </left>
      <right style="thin">
        <color rgb="FF979991"/>
      </right>
      <top style="thin">
        <color rgb="FF979991"/>
      </top>
      <bottom style="thin">
        <color rgb="FF979991"/>
      </bottom>
      <diagonal/>
    </border>
    <border>
      <left/>
      <right/>
      <top style="thin">
        <color rgb="FF979991"/>
      </top>
      <bottom/>
      <diagonal/>
    </border>
    <border>
      <left/>
      <right style="thin">
        <color rgb="FF979991"/>
      </right>
      <top style="thin">
        <color rgb="FF979991"/>
      </top>
      <bottom/>
      <diagonal/>
    </border>
    <border>
      <left style="thin">
        <color rgb="FF979991"/>
      </left>
      <right style="thin">
        <color rgb="FF979991"/>
      </right>
      <top style="thin">
        <color rgb="FF979991"/>
      </top>
      <bottom style="thin">
        <color theme="0" tint="-0.34998626667073579"/>
      </bottom>
      <diagonal/>
    </border>
  </borders>
  <cellStyleXfs count="13">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xf numFmtId="44" fontId="4" fillId="0" borderId="0" applyFont="0" applyFill="0" applyBorder="0" applyAlignment="0" applyProtection="0"/>
    <xf numFmtId="0" fontId="4" fillId="0" borderId="0"/>
    <xf numFmtId="0" fontId="52" fillId="0" borderId="0" applyNumberFormat="0" applyFill="0" applyBorder="0" applyAlignment="0" applyProtection="0"/>
    <xf numFmtId="43" fontId="4" fillId="0" borderId="0" applyFont="0" applyFill="0" applyBorder="0" applyAlignment="0" applyProtection="0"/>
  </cellStyleXfs>
  <cellXfs count="464">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applyFont="1" applyFill="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5" borderId="0" xfId="0" applyFont="1" applyFill="1" applyBorder="1" applyAlignment="1">
      <alignment horizontal="center" vertical="center" wrapText="1"/>
    </xf>
    <xf numFmtId="0" fontId="17" fillId="5" borderId="0" xfId="0" quotePrefix="1" applyFont="1" applyFill="1" applyBorder="1" applyAlignment="1">
      <alignment horizontal="center" vertical="center" wrapText="1"/>
    </xf>
    <xf numFmtId="0" fontId="18" fillId="5" borderId="0" xfId="0" applyFont="1" applyFill="1" applyBorder="1" applyAlignment="1">
      <alignment horizontal="center" vertical="center" wrapText="1"/>
    </xf>
    <xf numFmtId="0" fontId="3" fillId="5"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5"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17" fillId="0" borderId="0" xfId="0" quotePrefix="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6"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5" borderId="0" xfId="0" quotePrefix="1" applyFont="1" applyFill="1" applyBorder="1" applyAlignment="1">
      <alignment horizontal="center" vertical="center" wrapText="1"/>
    </xf>
    <xf numFmtId="14" fontId="3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7"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5"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4" borderId="0" xfId="0" applyFont="1" applyFill="1" applyBorder="1" applyAlignment="1" applyProtection="1">
      <alignment horizontal="center" vertical="center" wrapText="1"/>
    </xf>
    <xf numFmtId="0" fontId="16" fillId="4" borderId="0" xfId="0" quotePrefix="1" applyFont="1" applyFill="1" applyBorder="1" applyAlignment="1" applyProtection="1">
      <alignment horizontal="center" vertical="center" wrapText="1"/>
    </xf>
    <xf numFmtId="0" fontId="3" fillId="4"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2"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17" fillId="5" borderId="0" xfId="0" applyFont="1" applyFill="1" applyBorder="1" applyAlignment="1" applyProtection="1">
      <alignment horizontal="center"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0" fillId="0" borderId="0" xfId="0" quotePrefix="1" applyNumberFormat="1" applyFont="1" applyFill="1" applyBorder="1" applyAlignment="1">
      <alignment horizontal="right" vertical="center" wrapText="1"/>
    </xf>
    <xf numFmtId="167" fontId="19"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0" fillId="0" borderId="0" xfId="0"/>
    <xf numFmtId="0" fontId="0" fillId="0" borderId="0" xfId="0" applyAlignment="1">
      <alignment horizontal="center"/>
    </xf>
    <xf numFmtId="0" fontId="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0" fontId="17" fillId="4" borderId="0" xfId="0" applyFont="1" applyFill="1" applyBorder="1" applyAlignment="1" applyProtection="1">
      <alignment horizontal="center" vertical="center" wrapText="1"/>
    </xf>
    <xf numFmtId="0" fontId="16" fillId="4" borderId="0" xfId="0" applyFont="1" applyFill="1" applyBorder="1" applyAlignment="1" applyProtection="1">
      <alignment horizontal="center" vertical="center" wrapText="1"/>
    </xf>
    <xf numFmtId="165" fontId="2" fillId="0" borderId="0" xfId="1" applyNumberFormat="1" applyFont="1" applyAlignment="1">
      <alignment horizontal="center" vertical="center" wrapText="1"/>
    </xf>
    <xf numFmtId="165" fontId="2" fillId="0" borderId="0" xfId="0" quotePrefix="1" applyNumberFormat="1" applyFont="1" applyAlignment="1">
      <alignment horizontal="center" vertical="center" wrapText="1"/>
    </xf>
    <xf numFmtId="0" fontId="0" fillId="0" borderId="0" xfId="0"/>
    <xf numFmtId="0" fontId="2"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19"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165" fontId="0" fillId="0" borderId="0" xfId="0" applyNumberFormat="1" applyAlignment="1">
      <alignment horizontal="center" vertical="center"/>
    </xf>
    <xf numFmtId="0" fontId="0" fillId="0" borderId="14" xfId="0" applyBorder="1"/>
    <xf numFmtId="0" fontId="0" fillId="0" borderId="16" xfId="0" applyBorder="1"/>
    <xf numFmtId="0" fontId="2" fillId="0" borderId="0" xfId="0" applyFont="1" applyFill="1" applyBorder="1" applyAlignment="1">
      <alignment horizontal="center" vertical="center" wrapText="1"/>
    </xf>
    <xf numFmtId="0" fontId="9" fillId="0" borderId="0" xfId="0" applyFont="1" applyAlignment="1">
      <alignment horizontal="left" vertical="center"/>
    </xf>
    <xf numFmtId="0" fontId="3" fillId="0" borderId="0" xfId="0" applyFont="1" applyAlignment="1">
      <alignment horizontal="center" vertical="center" wrapText="1"/>
    </xf>
    <xf numFmtId="0" fontId="0" fillId="0" borderId="9" xfId="0" applyBorder="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14" fillId="0" borderId="22" xfId="2" applyBorder="1" applyAlignment="1" applyProtection="1">
      <alignment vertical="center" wrapText="1"/>
      <protection locked="0"/>
    </xf>
    <xf numFmtId="0" fontId="14" fillId="0" borderId="0" xfId="2" applyAlignment="1">
      <alignment vertical="center" wrapText="1"/>
    </xf>
    <xf numFmtId="0" fontId="15" fillId="0" borderId="0" xfId="0" applyFont="1" applyAlignment="1">
      <alignment horizontal="center" vertical="center" wrapText="1"/>
    </xf>
    <xf numFmtId="0" fontId="2" fillId="0" borderId="14"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7" xfId="0" applyFont="1" applyBorder="1" applyAlignment="1">
      <alignment horizontal="center" vertical="center" wrapText="1"/>
    </xf>
    <xf numFmtId="0" fontId="14" fillId="0" borderId="0" xfId="2" quotePrefix="1" applyAlignment="1">
      <alignment horizontal="center" vertical="center" wrapText="1"/>
    </xf>
    <xf numFmtId="0" fontId="2" fillId="0" borderId="16" xfId="0" applyFont="1" applyBorder="1" applyAlignment="1">
      <alignment horizontal="center" vertical="center" wrapText="1"/>
    </xf>
    <xf numFmtId="0" fontId="15" fillId="2" borderId="0" xfId="0" applyFont="1" applyFill="1" applyAlignment="1">
      <alignment horizontal="center" vertical="center" wrapText="1"/>
    </xf>
    <xf numFmtId="0" fontId="19" fillId="5" borderId="0" xfId="0" applyFont="1" applyFill="1" applyAlignment="1">
      <alignment horizontal="center" vertical="center" wrapText="1"/>
    </xf>
    <xf numFmtId="0" fontId="2" fillId="0" borderId="0" xfId="0" applyFont="1" applyAlignment="1" applyProtection="1">
      <alignment horizontal="center" vertical="center" wrapText="1"/>
      <protection locked="0"/>
    </xf>
    <xf numFmtId="0" fontId="20" fillId="0" borderId="0" xfId="0" applyFont="1" applyAlignment="1">
      <alignment horizontal="center" vertical="center" wrapText="1"/>
    </xf>
    <xf numFmtId="0" fontId="19"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5" fontId="2" fillId="0" borderId="0" xfId="0" applyNumberFormat="1" applyFont="1" applyAlignment="1">
      <alignment horizontal="center" vertical="center" wrapText="1"/>
    </xf>
    <xf numFmtId="0" fontId="20" fillId="0" borderId="0" xfId="0" applyFont="1" applyAlignment="1">
      <alignment horizontal="right" vertical="center" wrapText="1"/>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6" fontId="2" fillId="0" borderId="0" xfId="0" applyNumberFormat="1" applyFont="1" applyAlignment="1">
      <alignment horizontal="center" vertical="center" wrapText="1"/>
    </xf>
    <xf numFmtId="0" fontId="28" fillId="0" borderId="0" xfId="0" applyFont="1" applyAlignment="1">
      <alignment horizontal="center" vertical="center" wrapText="1"/>
    </xf>
    <xf numFmtId="165" fontId="28"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0" fillId="0" borderId="0" xfId="1" applyFont="1" applyAlignment="1">
      <alignment horizontal="center" vertical="center" wrapText="1"/>
    </xf>
    <xf numFmtId="0" fontId="19" fillId="4" borderId="0" xfId="0" applyFont="1" applyFill="1" applyAlignment="1">
      <alignment horizontal="center" vertical="center" wrapText="1"/>
    </xf>
    <xf numFmtId="0" fontId="16" fillId="4" borderId="0" xfId="0" applyFont="1" applyFill="1" applyAlignment="1">
      <alignment horizontal="center" vertical="center" wrapText="1"/>
    </xf>
    <xf numFmtId="0" fontId="17" fillId="4" borderId="0" xfId="0" applyFont="1" applyFill="1" applyAlignment="1">
      <alignment horizontal="center" vertical="center" wrapText="1"/>
    </xf>
    <xf numFmtId="0" fontId="17"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6"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5"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5" fontId="22" fillId="0" borderId="0" xfId="1" applyNumberFormat="1" applyFont="1" applyAlignment="1">
      <alignment horizontal="center" vertical="center" wrapText="1"/>
    </xf>
    <xf numFmtId="0" fontId="22" fillId="0" borderId="0" xfId="0" applyFont="1" applyAlignment="1">
      <alignment horizontal="center" vertical="center" wrapText="1"/>
    </xf>
    <xf numFmtId="0" fontId="15" fillId="2" borderId="0" xfId="0" applyFont="1" applyFill="1" applyBorder="1" applyAlignment="1">
      <alignment horizontal="center" vertical="center" wrapText="1"/>
    </xf>
    <xf numFmtId="0" fontId="19" fillId="5" borderId="0" xfId="0" quotePrefix="1" applyFont="1" applyFill="1" applyBorder="1" applyAlignment="1" applyProtection="1">
      <alignment horizontal="center" vertical="center" wrapText="1"/>
    </xf>
    <xf numFmtId="0" fontId="2" fillId="0" borderId="14" xfId="0" applyFont="1" applyFill="1" applyBorder="1" applyAlignment="1">
      <alignment horizontal="center" vertical="center" wrapText="1"/>
    </xf>
    <xf numFmtId="0" fontId="2" fillId="0" borderId="16" xfId="0" applyFont="1" applyFill="1" applyBorder="1" applyAlignment="1">
      <alignment horizontal="center" vertical="center" wrapText="1"/>
    </xf>
    <xf numFmtId="0" fontId="14" fillId="0" borderId="16" xfId="2" quotePrefix="1" applyFill="1" applyBorder="1" applyAlignment="1">
      <alignment horizontal="center" vertical="center" wrapText="1"/>
    </xf>
    <xf numFmtId="0" fontId="2" fillId="0" borderId="17" xfId="0" applyFont="1" applyFill="1" applyBorder="1" applyAlignment="1">
      <alignment horizontal="center" vertical="center" wrapText="1"/>
    </xf>
    <xf numFmtId="0" fontId="6" fillId="0" borderId="0" xfId="2" applyFont="1" applyAlignment="1"/>
    <xf numFmtId="0" fontId="15" fillId="2" borderId="0" xfId="0" applyFont="1" applyFill="1" applyBorder="1" applyAlignment="1">
      <alignment horizontal="center" vertical="center" wrapText="1"/>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protection locked="0"/>
    </xf>
    <xf numFmtId="3" fontId="2" fillId="0" borderId="0" xfId="0" quotePrefix="1" applyNumberFormat="1" applyFont="1" applyFill="1" applyBorder="1" applyAlignment="1" applyProtection="1">
      <alignment horizontal="center" vertical="center" wrapText="1"/>
      <protection locked="0"/>
    </xf>
    <xf numFmtId="0" fontId="2" fillId="0" borderId="0" xfId="0" quotePrefix="1" applyFont="1" applyFill="1" applyBorder="1" applyAlignment="1" applyProtection="1">
      <alignment horizontal="center" vertical="center" wrapText="1"/>
      <protection locked="0"/>
    </xf>
    <xf numFmtId="166" fontId="2" fillId="0" borderId="0" xfId="0" applyNumberFormat="1" applyFont="1" applyFill="1" applyBorder="1" applyAlignment="1" applyProtection="1">
      <alignment horizontal="center" vertical="center" wrapText="1"/>
      <protection locked="0"/>
    </xf>
    <xf numFmtId="166" fontId="22" fillId="0" borderId="0" xfId="0" applyNumberFormat="1" applyFont="1" applyFill="1" applyBorder="1" applyAlignment="1" applyProtection="1">
      <alignment horizontal="center" vertical="center" wrapText="1"/>
      <protection locked="0"/>
    </xf>
    <xf numFmtId="0" fontId="20" fillId="0" borderId="0" xfId="0" applyFont="1" applyFill="1" applyBorder="1" applyAlignment="1" applyProtection="1">
      <alignment horizontal="right" vertical="center" wrapText="1"/>
      <protection locked="0"/>
    </xf>
    <xf numFmtId="0" fontId="20" fillId="0" borderId="0" xfId="0" applyFont="1" applyFill="1" applyBorder="1" applyAlignment="1" applyProtection="1">
      <alignment horizontal="center" vertical="center" wrapText="1"/>
      <protection locked="0"/>
    </xf>
    <xf numFmtId="1" fontId="2" fillId="0" borderId="0" xfId="0" applyNumberFormat="1"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Fill="1" applyBorder="1" applyAlignment="1" applyProtection="1">
      <alignment horizontal="center" vertical="center" wrapText="1"/>
      <protection locked="0"/>
    </xf>
    <xf numFmtId="165" fontId="22" fillId="0" borderId="0" xfId="1" applyNumberFormat="1" applyFont="1" applyFill="1" applyBorder="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0" fontId="41" fillId="0" borderId="0" xfId="0" applyFont="1" applyFill="1" applyBorder="1" applyAlignment="1">
      <alignment horizontal="center" vertical="center"/>
    </xf>
    <xf numFmtId="0" fontId="41" fillId="0" borderId="0" xfId="0" applyFont="1" applyFill="1" applyBorder="1" applyAlignment="1" applyProtection="1">
      <alignment horizontal="center" vertical="center"/>
    </xf>
    <xf numFmtId="0" fontId="2" fillId="0" borderId="0" xfId="0" quotePrefix="1" applyFont="1" applyFill="1" applyAlignment="1">
      <alignment horizontal="center" vertical="center" wrapText="1"/>
    </xf>
    <xf numFmtId="0" fontId="0" fillId="0" borderId="0" xfId="0" applyFill="1" applyAlignment="1">
      <alignment horizontal="center" vertical="center" wrapText="1"/>
    </xf>
    <xf numFmtId="165" fontId="2" fillId="0" borderId="0" xfId="1" applyNumberFormat="1" applyFont="1" applyFill="1" applyAlignment="1">
      <alignment horizontal="center" vertical="center" wrapText="1"/>
    </xf>
    <xf numFmtId="0" fontId="19" fillId="0" borderId="0" xfId="0" applyFont="1" applyFill="1" applyAlignment="1">
      <alignment horizontal="center" vertical="center" wrapText="1"/>
    </xf>
    <xf numFmtId="165" fontId="2" fillId="0" borderId="0" xfId="0" quotePrefix="1" applyNumberFormat="1" applyFont="1" applyFill="1" applyAlignment="1">
      <alignment horizontal="center" vertical="center" wrapText="1"/>
    </xf>
    <xf numFmtId="0" fontId="17" fillId="5" borderId="0" xfId="0" applyFont="1" applyFill="1" applyBorder="1" applyAlignment="1">
      <alignment horizontal="center" vertical="center" wrapText="1"/>
    </xf>
    <xf numFmtId="165" fontId="0" fillId="0" borderId="0" xfId="0" applyNumberFormat="1" applyFill="1" applyAlignment="1">
      <alignment horizontal="center" vertical="center" wrapText="1"/>
    </xf>
    <xf numFmtId="0" fontId="41" fillId="0" borderId="0" xfId="0" applyFont="1" applyFill="1" applyAlignment="1">
      <alignment horizontal="center" vertical="center"/>
    </xf>
    <xf numFmtId="3" fontId="2" fillId="0" borderId="0" xfId="0" applyNumberFormat="1" applyFont="1" applyAlignment="1" applyProtection="1">
      <alignment horizontal="center" vertical="center" wrapText="1"/>
    </xf>
    <xf numFmtId="0" fontId="2" fillId="0" borderId="0" xfId="0" quotePrefix="1" applyFont="1" applyFill="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44" fillId="0" borderId="0" xfId="0" applyFont="1" applyAlignment="1">
      <alignment horizontal="left" vertical="top" wrapText="1"/>
    </xf>
    <xf numFmtId="0" fontId="45" fillId="7" borderId="27" xfId="0" applyFont="1" applyFill="1" applyBorder="1" applyAlignment="1">
      <alignment horizontal="left" vertical="top" wrapText="1"/>
    </xf>
    <xf numFmtId="0" fontId="46" fillId="7" borderId="28" xfId="0" applyFont="1" applyFill="1" applyBorder="1" applyAlignment="1">
      <alignment horizontal="left" vertical="top" wrapText="1"/>
    </xf>
    <xf numFmtId="0" fontId="46" fillId="8" borderId="27" xfId="0" applyFont="1" applyFill="1" applyBorder="1" applyAlignment="1">
      <alignment horizontal="left" vertical="top" wrapText="1"/>
    </xf>
    <xf numFmtId="0" fontId="46" fillId="8" borderId="28" xfId="0" applyFont="1" applyFill="1" applyBorder="1" applyAlignment="1">
      <alignment horizontal="left" vertical="top" wrapText="1"/>
    </xf>
    <xf numFmtId="0" fontId="46" fillId="8" borderId="29" xfId="0" applyFont="1" applyFill="1" applyBorder="1" applyAlignment="1">
      <alignment horizontal="left" vertical="top" wrapText="1"/>
    </xf>
    <xf numFmtId="0" fontId="46" fillId="8" borderId="30" xfId="0" applyFont="1" applyFill="1" applyBorder="1" applyAlignment="1">
      <alignment horizontal="left" vertical="top" wrapText="1"/>
    </xf>
    <xf numFmtId="0" fontId="0" fillId="7" borderId="27" xfId="0" applyFill="1" applyBorder="1" applyAlignment="1">
      <alignment horizontal="left" vertical="top" wrapText="1"/>
    </xf>
    <xf numFmtId="0" fontId="46" fillId="7" borderId="27" xfId="0" applyFont="1" applyFill="1" applyBorder="1" applyAlignment="1">
      <alignment horizontal="left" vertical="top" wrapText="1"/>
    </xf>
    <xf numFmtId="0" fontId="46" fillId="7" borderId="29" xfId="0" applyFont="1" applyFill="1" applyBorder="1" applyAlignment="1">
      <alignment horizontal="left" vertical="top" wrapText="1"/>
    </xf>
    <xf numFmtId="0" fontId="48" fillId="8" borderId="27" xfId="0" applyFont="1" applyFill="1" applyBorder="1" applyAlignment="1">
      <alignment horizontal="left" vertical="top" wrapText="1"/>
    </xf>
    <xf numFmtId="0" fontId="0" fillId="8" borderId="28" xfId="0" applyFill="1" applyBorder="1" applyAlignment="1">
      <alignment horizontal="right" vertical="top" wrapText="1"/>
    </xf>
    <xf numFmtId="8" fontId="46" fillId="8" borderId="28" xfId="0" applyNumberFormat="1" applyFont="1" applyFill="1" applyBorder="1" applyAlignment="1">
      <alignment horizontal="right" vertical="top" wrapText="1"/>
    </xf>
    <xf numFmtId="0" fontId="46" fillId="8" borderId="28" xfId="0" applyFont="1" applyFill="1" applyBorder="1" applyAlignment="1">
      <alignment horizontal="right" vertical="top" wrapText="1"/>
    </xf>
    <xf numFmtId="10" fontId="46" fillId="8" borderId="28" xfId="1" applyNumberFormat="1" applyFont="1" applyFill="1" applyBorder="1" applyAlignment="1">
      <alignment horizontal="right" vertical="top" wrapText="1"/>
    </xf>
    <xf numFmtId="168" fontId="46" fillId="8" borderId="28" xfId="0" applyNumberFormat="1" applyFont="1" applyFill="1" applyBorder="1" applyAlignment="1">
      <alignment horizontal="right" vertical="top" wrapText="1"/>
    </xf>
    <xf numFmtId="15" fontId="46" fillId="8" borderId="28" xfId="0" applyNumberFormat="1" applyFont="1" applyFill="1" applyBorder="1" applyAlignment="1">
      <alignment horizontal="right" vertical="top" wrapText="1"/>
    </xf>
    <xf numFmtId="10" fontId="46" fillId="8" borderId="28" xfId="0" applyNumberFormat="1" applyFont="1" applyFill="1" applyBorder="1" applyAlignment="1">
      <alignment horizontal="right" vertical="top" wrapText="1"/>
    </xf>
    <xf numFmtId="8" fontId="46" fillId="8" borderId="30" xfId="0" applyNumberFormat="1" applyFont="1" applyFill="1" applyBorder="1" applyAlignment="1">
      <alignment horizontal="right" vertical="top" wrapText="1"/>
    </xf>
    <xf numFmtId="168" fontId="46" fillId="8" borderId="27" xfId="0" applyNumberFormat="1" applyFont="1" applyFill="1" applyBorder="1" applyAlignment="1">
      <alignment horizontal="right" vertical="top" wrapText="1"/>
    </xf>
    <xf numFmtId="168" fontId="46" fillId="8" borderId="29" xfId="0" applyNumberFormat="1" applyFont="1" applyFill="1" applyBorder="1" applyAlignment="1">
      <alignment horizontal="right" vertical="top" wrapText="1"/>
    </xf>
    <xf numFmtId="168" fontId="46" fillId="8" borderId="30" xfId="0" applyNumberFormat="1" applyFont="1" applyFill="1" applyBorder="1" applyAlignment="1">
      <alignment horizontal="right" vertical="top" wrapText="1"/>
    </xf>
    <xf numFmtId="4" fontId="49" fillId="8" borderId="27" xfId="0" applyNumberFormat="1" applyFont="1" applyFill="1" applyBorder="1" applyAlignment="1">
      <alignment horizontal="right" vertical="top" wrapText="1"/>
    </xf>
    <xf numFmtId="4" fontId="49" fillId="8" borderId="28" xfId="0" applyNumberFormat="1" applyFont="1" applyFill="1" applyBorder="1" applyAlignment="1">
      <alignment horizontal="right" vertical="top" wrapText="1"/>
    </xf>
    <xf numFmtId="0" fontId="46" fillId="7" borderId="30" xfId="0" applyFont="1" applyFill="1" applyBorder="1" applyAlignment="1">
      <alignment horizontal="left" vertical="top" wrapText="1"/>
    </xf>
    <xf numFmtId="169" fontId="46" fillId="8" borderId="27" xfId="0" applyNumberFormat="1" applyFont="1" applyFill="1" applyBorder="1" applyAlignment="1">
      <alignment horizontal="right" vertical="top" wrapText="1"/>
    </xf>
    <xf numFmtId="0" fontId="50" fillId="8" borderId="29" xfId="0" applyFont="1" applyFill="1" applyBorder="1" applyAlignment="1">
      <alignment horizontal="left" vertical="top" wrapText="1"/>
    </xf>
    <xf numFmtId="169" fontId="50" fillId="8" borderId="30" xfId="9" applyNumberFormat="1" applyFont="1" applyFill="1" applyBorder="1" applyAlignment="1">
      <alignment horizontal="right" vertical="top" wrapText="1"/>
    </xf>
    <xf numFmtId="4" fontId="50" fillId="8" borderId="30" xfId="0" applyNumberFormat="1" applyFont="1" applyFill="1" applyBorder="1" applyAlignment="1">
      <alignment horizontal="right" vertical="top" wrapText="1"/>
    </xf>
    <xf numFmtId="10" fontId="50" fillId="8" borderId="30" xfId="1" applyNumberFormat="1" applyFont="1" applyFill="1" applyBorder="1" applyAlignment="1">
      <alignment horizontal="right" vertical="top" wrapText="1"/>
    </xf>
    <xf numFmtId="6" fontId="0" fillId="0" borderId="0" xfId="0" applyNumberFormat="1"/>
    <xf numFmtId="10" fontId="46" fillId="8" borderId="0" xfId="1" applyNumberFormat="1" applyFont="1" applyFill="1" applyBorder="1" applyAlignment="1">
      <alignment horizontal="right" vertical="top" wrapText="1"/>
    </xf>
    <xf numFmtId="10" fontId="50" fillId="8" borderId="0" xfId="1" applyNumberFormat="1" applyFont="1" applyFill="1" applyBorder="1" applyAlignment="1">
      <alignment horizontal="right" vertical="top" wrapText="1"/>
    </xf>
    <xf numFmtId="0" fontId="48" fillId="7" borderId="27" xfId="0" applyFont="1" applyFill="1" applyBorder="1" applyAlignment="1">
      <alignment horizontal="left" vertical="top" wrapText="1"/>
    </xf>
    <xf numFmtId="0" fontId="0" fillId="7" borderId="28" xfId="0" applyFill="1" applyBorder="1" applyAlignment="1">
      <alignment horizontal="left" vertical="top" wrapText="1"/>
    </xf>
    <xf numFmtId="170" fontId="46" fillId="8" borderId="28" xfId="0" applyNumberFormat="1" applyFont="1" applyFill="1" applyBorder="1" applyAlignment="1">
      <alignment horizontal="right" vertical="top" wrapText="1"/>
    </xf>
    <xf numFmtId="171" fontId="46" fillId="8" borderId="28" xfId="0" applyNumberFormat="1" applyFont="1" applyFill="1" applyBorder="1" applyAlignment="1">
      <alignment horizontal="right" vertical="top" wrapText="1"/>
    </xf>
    <xf numFmtId="3" fontId="46" fillId="8" borderId="28" xfId="0" applyNumberFormat="1" applyFont="1" applyFill="1" applyBorder="1" applyAlignment="1">
      <alignment horizontal="right" vertical="top" wrapText="1"/>
    </xf>
    <xf numFmtId="10" fontId="46" fillId="8" borderId="30" xfId="0" applyNumberFormat="1" applyFont="1" applyFill="1" applyBorder="1" applyAlignment="1">
      <alignment horizontal="right" vertical="top" wrapText="1"/>
    </xf>
    <xf numFmtId="3" fontId="48" fillId="8" borderId="27" xfId="0" applyNumberFormat="1" applyFont="1" applyFill="1" applyBorder="1" applyAlignment="1">
      <alignment horizontal="right" vertical="top" wrapText="1"/>
    </xf>
    <xf numFmtId="10" fontId="48" fillId="8" borderId="27" xfId="0" applyNumberFormat="1" applyFont="1" applyFill="1" applyBorder="1" applyAlignment="1">
      <alignment horizontal="right" vertical="top" wrapText="1"/>
    </xf>
    <xf numFmtId="168" fontId="48" fillId="8" borderId="27" xfId="0" applyNumberFormat="1" applyFont="1" applyFill="1" applyBorder="1" applyAlignment="1">
      <alignment horizontal="right" vertical="top" wrapText="1"/>
    </xf>
    <xf numFmtId="10" fontId="48" fillId="8" borderId="28" xfId="0" applyNumberFormat="1" applyFont="1" applyFill="1" applyBorder="1" applyAlignment="1">
      <alignment horizontal="right" vertical="top" wrapText="1"/>
    </xf>
    <xf numFmtId="3" fontId="46" fillId="8" borderId="27" xfId="0" applyNumberFormat="1" applyFont="1" applyFill="1" applyBorder="1" applyAlignment="1">
      <alignment horizontal="right" vertical="top" wrapText="1"/>
    </xf>
    <xf numFmtId="10" fontId="46" fillId="8" borderId="27" xfId="0" applyNumberFormat="1" applyFont="1" applyFill="1" applyBorder="1" applyAlignment="1">
      <alignment horizontal="right" vertical="top" wrapText="1"/>
    </xf>
    <xf numFmtId="0" fontId="48" fillId="7" borderId="29" xfId="0" applyFont="1" applyFill="1" applyBorder="1" applyAlignment="1">
      <alignment horizontal="left" vertical="top" wrapText="1"/>
    </xf>
    <xf numFmtId="3" fontId="48" fillId="8" borderId="29" xfId="0" applyNumberFormat="1" applyFont="1" applyFill="1" applyBorder="1" applyAlignment="1">
      <alignment horizontal="right" vertical="top" wrapText="1"/>
    </xf>
    <xf numFmtId="0" fontId="0" fillId="8" borderId="29" xfId="0" applyFill="1" applyBorder="1" applyAlignment="1">
      <alignment horizontal="right" vertical="top" wrapText="1"/>
    </xf>
    <xf numFmtId="168" fontId="48" fillId="8" borderId="29" xfId="0" applyNumberFormat="1" applyFont="1" applyFill="1" applyBorder="1" applyAlignment="1">
      <alignment horizontal="right" vertical="top" wrapText="1"/>
    </xf>
    <xf numFmtId="0" fontId="0" fillId="8" borderId="30" xfId="0" applyFill="1" applyBorder="1" applyAlignment="1">
      <alignment horizontal="right" vertical="top" wrapText="1"/>
    </xf>
    <xf numFmtId="0" fontId="46" fillId="7" borderId="27" xfId="0" applyFont="1" applyFill="1" applyBorder="1" applyAlignment="1">
      <alignment horizontal="left" vertical="top"/>
    </xf>
    <xf numFmtId="172" fontId="46" fillId="8" borderId="27" xfId="0" applyNumberFormat="1" applyFont="1" applyFill="1" applyBorder="1" applyAlignment="1">
      <alignment horizontal="right" vertical="top" wrapText="1"/>
    </xf>
    <xf numFmtId="2" fontId="46" fillId="8" borderId="27" xfId="0" applyNumberFormat="1" applyFont="1" applyFill="1" applyBorder="1" applyAlignment="1">
      <alignment horizontal="right" vertical="top" wrapText="1"/>
    </xf>
    <xf numFmtId="3" fontId="48" fillId="7" borderId="29" xfId="0" applyNumberFormat="1" applyFont="1" applyFill="1" applyBorder="1" applyAlignment="1">
      <alignment horizontal="right" vertical="top" wrapText="1"/>
    </xf>
    <xf numFmtId="10" fontId="48" fillId="7" borderId="29" xfId="0" applyNumberFormat="1" applyFont="1" applyFill="1" applyBorder="1" applyAlignment="1">
      <alignment horizontal="right" vertical="top" wrapText="1"/>
    </xf>
    <xf numFmtId="172" fontId="48" fillId="7" borderId="29" xfId="0" applyNumberFormat="1" applyFont="1" applyFill="1" applyBorder="1" applyAlignment="1">
      <alignment horizontal="right" vertical="top" wrapText="1"/>
    </xf>
    <xf numFmtId="10" fontId="48" fillId="7" borderId="30" xfId="0" applyNumberFormat="1" applyFont="1" applyFill="1" applyBorder="1" applyAlignment="1">
      <alignment horizontal="right" vertical="top" wrapText="1"/>
    </xf>
    <xf numFmtId="0" fontId="0" fillId="7" borderId="29" xfId="0" applyFill="1" applyBorder="1" applyAlignment="1">
      <alignment horizontal="right" vertical="top" wrapText="1"/>
    </xf>
    <xf numFmtId="0" fontId="51" fillId="0" borderId="0" xfId="0" applyFont="1" applyAlignment="1">
      <alignment horizontal="left" vertical="top" wrapText="1"/>
    </xf>
    <xf numFmtId="15" fontId="46" fillId="8" borderId="27" xfId="0" applyNumberFormat="1" applyFont="1" applyFill="1" applyBorder="1" applyAlignment="1">
      <alignment horizontal="right" vertical="top"/>
    </xf>
    <xf numFmtId="15" fontId="46" fillId="8" borderId="28" xfId="0" applyNumberFormat="1" applyFont="1" applyFill="1" applyBorder="1" applyAlignment="1">
      <alignment horizontal="right" vertical="top"/>
    </xf>
    <xf numFmtId="0" fontId="46" fillId="8" borderId="27" xfId="0" applyFont="1" applyFill="1" applyBorder="1" applyAlignment="1">
      <alignment horizontal="right" vertical="top"/>
    </xf>
    <xf numFmtId="0" fontId="46" fillId="8" borderId="28" xfId="0" applyFont="1" applyFill="1" applyBorder="1" applyAlignment="1">
      <alignment horizontal="right" vertical="top"/>
    </xf>
    <xf numFmtId="6" fontId="46" fillId="8" borderId="27" xfId="0" applyNumberFormat="1" applyFont="1" applyFill="1" applyBorder="1" applyAlignment="1">
      <alignment horizontal="right" vertical="top"/>
    </xf>
    <xf numFmtId="173" fontId="46" fillId="8" borderId="28" xfId="0" applyNumberFormat="1" applyFont="1" applyFill="1" applyBorder="1" applyAlignment="1">
      <alignment horizontal="right" vertical="top"/>
    </xf>
    <xf numFmtId="2" fontId="46" fillId="8" borderId="27" xfId="0" applyNumberFormat="1" applyFont="1" applyFill="1" applyBorder="1" applyAlignment="1">
      <alignment horizontal="right" vertical="top"/>
    </xf>
    <xf numFmtId="2" fontId="46" fillId="8" borderId="28" xfId="0" applyNumberFormat="1" applyFont="1" applyFill="1" applyBorder="1" applyAlignment="1">
      <alignment horizontal="right" vertical="top"/>
    </xf>
    <xf numFmtId="0" fontId="46" fillId="8" borderId="27" xfId="0" applyFont="1" applyFill="1" applyBorder="1" applyAlignment="1">
      <alignment horizontal="right" vertical="top" wrapText="1"/>
    </xf>
    <xf numFmtId="10" fontId="46" fillId="8" borderId="28" xfId="0" applyNumberFormat="1" applyFont="1" applyFill="1" applyBorder="1" applyAlignment="1">
      <alignment horizontal="right" vertical="top"/>
    </xf>
    <xf numFmtId="0" fontId="0" fillId="8" borderId="27" xfId="0" applyFill="1" applyBorder="1" applyAlignment="1">
      <alignment horizontal="right" vertical="top"/>
    </xf>
    <xf numFmtId="6" fontId="46" fillId="8" borderId="28" xfId="0" applyNumberFormat="1" applyFont="1" applyFill="1" applyBorder="1" applyAlignment="1">
      <alignment horizontal="right" vertical="top"/>
    </xf>
    <xf numFmtId="0" fontId="46" fillId="7" borderId="29" xfId="0" applyFont="1" applyFill="1" applyBorder="1" applyAlignment="1">
      <alignment horizontal="left" vertical="top"/>
    </xf>
    <xf numFmtId="0" fontId="0" fillId="8" borderId="29" xfId="0" applyFill="1" applyBorder="1" applyAlignment="1">
      <alignment horizontal="right" vertical="top"/>
    </xf>
    <xf numFmtId="10" fontId="46" fillId="8" borderId="33" xfId="0" applyNumberFormat="1" applyFont="1" applyFill="1" applyBorder="1" applyAlignment="1">
      <alignment horizontal="right" vertical="top" wrapText="1"/>
    </xf>
    <xf numFmtId="0" fontId="11" fillId="0" borderId="0" xfId="0" applyFont="1" applyAlignment="1">
      <alignment horizontal="center" vertical="center"/>
    </xf>
    <xf numFmtId="0" fontId="2" fillId="0" borderId="10" xfId="0" applyFont="1" applyBorder="1" applyAlignment="1" applyProtection="1">
      <alignment horizontal="center" vertical="center" wrapText="1"/>
    </xf>
    <xf numFmtId="0" fontId="2" fillId="0" borderId="0" xfId="10" applyFont="1" applyAlignment="1" applyProtection="1">
      <alignment horizontal="center" vertical="center" wrapText="1"/>
    </xf>
    <xf numFmtId="0" fontId="2" fillId="0" borderId="0" xfId="0" applyFont="1" applyAlignment="1" applyProtection="1">
      <alignment horizontal="center" vertical="center" wrapText="1"/>
    </xf>
    <xf numFmtId="0" fontId="14" fillId="0" borderId="0" xfId="2" applyFill="1" applyBorder="1" applyAlignment="1" applyProtection="1">
      <alignment horizontal="center" vertical="center" wrapText="1"/>
    </xf>
    <xf numFmtId="14" fontId="2" fillId="0" borderId="0" xfId="0" applyNumberFormat="1" applyFont="1" applyAlignment="1" applyProtection="1">
      <alignment horizontal="center" vertical="center" wrapText="1"/>
    </xf>
    <xf numFmtId="0" fontId="14" fillId="0" borderId="0" xfId="11" applyFont="1" applyFill="1" applyBorder="1" applyAlignment="1" applyProtection="1">
      <alignment horizontal="center" vertical="center" wrapText="1"/>
    </xf>
    <xf numFmtId="8" fontId="2" fillId="0" borderId="0" xfId="0" applyNumberFormat="1" applyFont="1" applyFill="1" applyBorder="1" applyAlignment="1">
      <alignment horizontal="center" vertical="center" wrapText="1"/>
    </xf>
    <xf numFmtId="166" fontId="2" fillId="0" borderId="0" xfId="0" applyNumberFormat="1" applyFont="1" applyAlignment="1" applyProtection="1">
      <alignment horizontal="center" vertical="center" wrapText="1"/>
    </xf>
    <xf numFmtId="9" fontId="2" fillId="0" borderId="0" xfId="0" applyNumberFormat="1" applyFont="1" applyAlignment="1" applyProtection="1">
      <alignment horizontal="center" vertical="center" wrapText="1"/>
    </xf>
    <xf numFmtId="4" fontId="2" fillId="0" borderId="0" xfId="0" applyNumberFormat="1" applyFont="1" applyAlignment="1" applyProtection="1">
      <alignment horizontal="center" vertical="center" wrapText="1"/>
    </xf>
    <xf numFmtId="0" fontId="2" fillId="0" borderId="0" xfId="0" applyFont="1" applyFill="1" applyAlignment="1" applyProtection="1">
      <alignment horizontal="center" vertical="center" wrapText="1"/>
    </xf>
    <xf numFmtId="0" fontId="2" fillId="0" borderId="0" xfId="0" applyFont="1" applyAlignment="1" applyProtection="1">
      <alignment horizontal="left" vertical="center" wrapText="1"/>
    </xf>
    <xf numFmtId="0" fontId="39" fillId="0" borderId="0" xfId="0" applyFont="1" applyAlignment="1" applyProtection="1">
      <alignment horizontal="center" vertical="center" wrapText="1"/>
    </xf>
    <xf numFmtId="10" fontId="2" fillId="0" borderId="0" xfId="0" applyNumberFormat="1" applyFont="1" applyFill="1" applyBorder="1" applyAlignment="1">
      <alignment horizontal="center" vertical="center" wrapText="1"/>
    </xf>
    <xf numFmtId="10" fontId="2" fillId="0" borderId="0" xfId="0" applyNumberFormat="1" applyFont="1" applyAlignment="1" applyProtection="1">
      <alignment horizontal="center" vertical="center" wrapText="1"/>
    </xf>
    <xf numFmtId="167" fontId="2" fillId="0" borderId="0" xfId="0" applyNumberFormat="1" applyFont="1" applyAlignment="1" applyProtection="1">
      <alignment horizontal="center" vertical="center" wrapText="1"/>
      <protection locked="0"/>
    </xf>
    <xf numFmtId="0" fontId="0" fillId="0" borderId="0" xfId="0" applyAlignment="1">
      <alignment horizontal="left" vertical="top" wrapText="1"/>
    </xf>
    <xf numFmtId="0" fontId="47" fillId="0" borderId="0" xfId="0" applyFont="1" applyAlignment="1">
      <alignment horizontal="left" vertical="top" wrapText="1"/>
    </xf>
    <xf numFmtId="0" fontId="46" fillId="0" borderId="27" xfId="0" applyFont="1" applyFill="1" applyBorder="1" applyAlignment="1">
      <alignment horizontal="left" vertical="top" wrapText="1"/>
    </xf>
    <xf numFmtId="0" fontId="48" fillId="0" borderId="27" xfId="0" applyFont="1" applyFill="1" applyBorder="1" applyAlignment="1">
      <alignment horizontal="left" vertical="top" wrapText="1"/>
    </xf>
    <xf numFmtId="0" fontId="0" fillId="0" borderId="28" xfId="0" applyFill="1" applyBorder="1" applyAlignment="1">
      <alignment horizontal="right" vertical="top" wrapText="1"/>
    </xf>
    <xf numFmtId="8" fontId="46" fillId="0" borderId="28" xfId="12" applyNumberFormat="1" applyFont="1" applyFill="1" applyBorder="1" applyAlignment="1">
      <alignment horizontal="right" vertical="top" wrapText="1"/>
    </xf>
    <xf numFmtId="15" fontId="46" fillId="0" borderId="28" xfId="0" applyNumberFormat="1" applyFont="1" applyFill="1" applyBorder="1" applyAlignment="1">
      <alignment horizontal="right" vertical="top" wrapText="1"/>
    </xf>
    <xf numFmtId="174" fontId="46" fillId="0" borderId="28" xfId="0" applyNumberFormat="1" applyFont="1" applyFill="1" applyBorder="1" applyAlignment="1">
      <alignment horizontal="right" vertical="top" wrapText="1"/>
    </xf>
    <xf numFmtId="10" fontId="46" fillId="0" borderId="28" xfId="0" applyNumberFormat="1" applyFont="1" applyFill="1" applyBorder="1" applyAlignment="1">
      <alignment horizontal="right" vertical="top" wrapText="1"/>
    </xf>
    <xf numFmtId="0" fontId="46" fillId="0" borderId="29" xfId="0" applyFont="1" applyFill="1" applyBorder="1" applyAlignment="1">
      <alignment horizontal="left" vertical="top" wrapText="1"/>
    </xf>
    <xf numFmtId="8" fontId="46" fillId="0" borderId="30" xfId="0" applyNumberFormat="1" applyFont="1" applyFill="1" applyBorder="1" applyAlignment="1">
      <alignment horizontal="right" vertical="top" wrapText="1"/>
    </xf>
    <xf numFmtId="8" fontId="46" fillId="8" borderId="28" xfId="12" applyNumberFormat="1" applyFont="1" applyFill="1" applyBorder="1" applyAlignment="1">
      <alignment horizontal="right" vertical="top" wrapText="1"/>
    </xf>
    <xf numFmtId="168" fontId="49" fillId="8" borderId="27" xfId="0" applyNumberFormat="1" applyFont="1" applyFill="1" applyBorder="1" applyAlignment="1">
      <alignment horizontal="right" vertical="top" wrapText="1"/>
    </xf>
    <xf numFmtId="168" fontId="49" fillId="8" borderId="28" xfId="0" applyNumberFormat="1" applyFont="1" applyFill="1" applyBorder="1" applyAlignment="1">
      <alignment horizontal="right" vertical="top" wrapText="1"/>
    </xf>
    <xf numFmtId="4" fontId="50" fillId="0" borderId="28" xfId="0" applyNumberFormat="1" applyFont="1" applyFill="1" applyBorder="1" applyAlignment="1">
      <alignment horizontal="right" vertical="top" wrapText="1"/>
    </xf>
    <xf numFmtId="169" fontId="46" fillId="8" borderId="29" xfId="9" applyNumberFormat="1" applyFont="1" applyFill="1" applyBorder="1" applyAlignment="1">
      <alignment horizontal="right" vertical="top" wrapText="1"/>
    </xf>
    <xf numFmtId="4" fontId="50" fillId="0" borderId="30" xfId="0" applyNumberFormat="1" applyFont="1" applyFill="1" applyBorder="1" applyAlignment="1">
      <alignment horizontal="right" vertical="top" wrapText="1"/>
    </xf>
    <xf numFmtId="4" fontId="46" fillId="8" borderId="0" xfId="0" applyNumberFormat="1" applyFont="1" applyFill="1" applyBorder="1" applyAlignment="1">
      <alignment horizontal="right" vertical="top" wrapText="1"/>
    </xf>
    <xf numFmtId="0" fontId="50" fillId="0" borderId="29" xfId="0" applyFont="1" applyFill="1" applyBorder="1" applyAlignment="1">
      <alignment horizontal="left" vertical="top" wrapText="1"/>
    </xf>
    <xf numFmtId="0" fontId="50" fillId="8" borderId="0" xfId="0" applyFont="1" applyFill="1" applyBorder="1" applyAlignment="1">
      <alignment horizontal="left" vertical="top" wrapText="1"/>
    </xf>
    <xf numFmtId="8" fontId="46" fillId="0" borderId="28" xfId="0" applyNumberFormat="1" applyFont="1" applyFill="1" applyBorder="1" applyAlignment="1">
      <alignment horizontal="right" vertical="top" wrapText="1"/>
    </xf>
    <xf numFmtId="0" fontId="46" fillId="8" borderId="28" xfId="0" applyNumberFormat="1" applyFont="1" applyFill="1" applyBorder="1" applyAlignment="1">
      <alignment horizontal="right" vertical="top" wrapText="1"/>
    </xf>
    <xf numFmtId="10" fontId="46" fillId="0" borderId="33" xfId="0" applyNumberFormat="1" applyFont="1" applyFill="1" applyBorder="1" applyAlignment="1">
      <alignment horizontal="right" vertical="top" wrapText="1"/>
    </xf>
    <xf numFmtId="14" fontId="46" fillId="8" borderId="28" xfId="0" applyNumberFormat="1" applyFont="1" applyFill="1" applyBorder="1" applyAlignment="1">
      <alignment horizontal="left" vertical="top" wrapText="1"/>
    </xf>
    <xf numFmtId="0" fontId="46" fillId="7" borderId="27" xfId="0" applyFont="1" applyFill="1" applyBorder="1" applyAlignment="1">
      <alignment horizontal="right" vertical="top"/>
    </xf>
    <xf numFmtId="0" fontId="46" fillId="7" borderId="28" xfId="0" applyFont="1" applyFill="1" applyBorder="1" applyAlignment="1">
      <alignment horizontal="right" vertical="top"/>
    </xf>
    <xf numFmtId="0" fontId="6" fillId="3" borderId="0" xfId="2" applyFont="1" applyFill="1" applyBorder="1" applyAlignment="1">
      <alignment horizontal="center"/>
    </xf>
    <xf numFmtId="0" fontId="6" fillId="0" borderId="0" xfId="2" applyFont="1" applyAlignment="1"/>
    <xf numFmtId="0" fontId="41"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47" fillId="0" borderId="0" xfId="0" applyFont="1" applyAlignment="1">
      <alignment horizontal="left" vertical="top" wrapText="1"/>
    </xf>
    <xf numFmtId="0" fontId="43" fillId="0" borderId="0" xfId="0" applyFont="1" applyAlignment="1">
      <alignment horizontal="left" vertical="top" wrapText="1"/>
    </xf>
    <xf numFmtId="0" fontId="46" fillId="7" borderId="27" xfId="0" applyFont="1" applyFill="1" applyBorder="1" applyAlignment="1">
      <alignment horizontal="center" vertical="top" wrapText="1"/>
    </xf>
    <xf numFmtId="0" fontId="46" fillId="7" borderId="31" xfId="0" applyFont="1" applyFill="1" applyBorder="1" applyAlignment="1">
      <alignment horizontal="center" vertical="top" wrapText="1"/>
    </xf>
    <xf numFmtId="0" fontId="46" fillId="7" borderId="32" xfId="0" applyFont="1" applyFill="1" applyBorder="1" applyAlignment="1">
      <alignment horizontal="center" vertical="top" wrapText="1"/>
    </xf>
    <xf numFmtId="0" fontId="0" fillId="0" borderId="0" xfId="0" applyAlignment="1">
      <alignment horizontal="center" vertical="top" wrapText="1"/>
    </xf>
    <xf numFmtId="0" fontId="0" fillId="0" borderId="0" xfId="0" applyAlignment="1">
      <alignment horizontal="left" vertical="top" wrapText="1"/>
    </xf>
    <xf numFmtId="0" fontId="40" fillId="0" borderId="0" xfId="0" applyFont="1" applyFill="1" applyBorder="1" applyAlignment="1">
      <alignment horizontal="left" vertical="center" wrapText="1"/>
    </xf>
    <xf numFmtId="0" fontId="15" fillId="2" borderId="0" xfId="0"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5" fillId="2" borderId="17"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14" xfId="2" quotePrefix="1"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4" xfId="2" quotePrefix="1" applyBorder="1" applyAlignment="1">
      <alignment horizontal="center"/>
    </xf>
    <xf numFmtId="0" fontId="14" fillId="0" borderId="17" xfId="2" quotePrefix="1" applyBorder="1" applyAlignment="1">
      <alignment horizontal="center"/>
    </xf>
    <xf numFmtId="0" fontId="14" fillId="0" borderId="26"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2" fillId="0" borderId="23" xfId="0" applyFont="1" applyBorder="1" applyAlignment="1">
      <alignment horizontal="left" vertical="center" wrapText="1"/>
    </xf>
    <xf numFmtId="0" fontId="2" fillId="0" borderId="24" xfId="0" applyFont="1" applyBorder="1" applyAlignment="1">
      <alignment horizontal="left" vertical="center" wrapText="1"/>
    </xf>
    <xf numFmtId="0" fontId="2" fillId="0" borderId="24" xfId="0" applyFont="1" applyBorder="1" applyAlignment="1" applyProtection="1">
      <alignment horizontal="center" vertical="center" wrapText="1"/>
      <protection locked="0"/>
    </xf>
    <xf numFmtId="0" fontId="2" fillId="0" borderId="25"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40" fillId="0" borderId="0" xfId="0" applyFont="1" applyAlignment="1">
      <alignment horizontal="left" vertical="center" wrapText="1"/>
    </xf>
    <xf numFmtId="0" fontId="3" fillId="0" borderId="21" xfId="0" applyFont="1" applyBorder="1" applyAlignment="1">
      <alignment horizontal="left" vertical="center" wrapText="1"/>
    </xf>
    <xf numFmtId="0" fontId="3" fillId="0" borderId="20" xfId="0" applyFont="1" applyBorder="1" applyAlignment="1">
      <alignment horizontal="left" vertical="center" wrapText="1"/>
    </xf>
    <xf numFmtId="0" fontId="15" fillId="2" borderId="0" xfId="0" applyFont="1" applyFill="1" applyAlignment="1">
      <alignment horizontal="center" vertical="center" wrapText="1"/>
    </xf>
    <xf numFmtId="0" fontId="14" fillId="0" borderId="14" xfId="2" quotePrefix="1" applyBorder="1" applyAlignment="1" applyProtection="1">
      <alignment horizontal="center" vertical="center" wrapText="1"/>
      <protection locked="0"/>
    </xf>
    <xf numFmtId="0" fontId="14" fillId="0" borderId="17" xfId="2" quotePrefix="1" applyBorder="1" applyAlignment="1" applyProtection="1">
      <alignment horizontal="center" vertical="center" wrapText="1"/>
      <protection locked="0"/>
    </xf>
    <xf numFmtId="0" fontId="2" fillId="0" borderId="14"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7"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19" xfId="2" quotePrefix="1" applyBorder="1" applyAlignment="1">
      <alignment horizontal="center" vertical="center" wrapText="1"/>
    </xf>
    <xf numFmtId="0" fontId="14" fillId="0" borderId="18" xfId="2" quotePrefix="1" applyBorder="1" applyAlignment="1">
      <alignment horizontal="center" vertical="center" wrapText="1"/>
    </xf>
  </cellXfs>
  <cellStyles count="13">
    <cellStyle name="Comma" xfId="12" builtinId="3"/>
    <cellStyle name="Comma 2" xfId="3"/>
    <cellStyle name="Currency" xfId="9" builtinId="4"/>
    <cellStyle name="Hyperlink" xfId="2" builtinId="8"/>
    <cellStyle name="Hyperlink 3" xfId="11"/>
    <cellStyle name="Normal" xfId="0" builtinId="0"/>
    <cellStyle name="Normal 2" xfId="4"/>
    <cellStyle name="Normal 3" xfId="5"/>
    <cellStyle name="Normal 4" xfId="6"/>
    <cellStyle name="Normal 7" xfId="7"/>
    <cellStyle name="Normal 8" xfId="10"/>
    <cellStyle name="Percent" xfId="1" builtinId="5"/>
    <cellStyle name="Standard 3" xfId="8"/>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8" Type="http://schemas.openxmlformats.org/officeDocument/2006/relationships/image" Target="../media/image10.png"/><Relationship Id="rId3" Type="http://schemas.openxmlformats.org/officeDocument/2006/relationships/image" Target="../media/image5.png"/><Relationship Id="rId7" Type="http://schemas.openxmlformats.org/officeDocument/2006/relationships/image" Target="../media/image9.png"/><Relationship Id="rId12" Type="http://schemas.openxmlformats.org/officeDocument/2006/relationships/image" Target="../media/image14.png"/><Relationship Id="rId2" Type="http://schemas.openxmlformats.org/officeDocument/2006/relationships/image" Target="../media/image4.png"/><Relationship Id="rId1" Type="http://schemas.openxmlformats.org/officeDocument/2006/relationships/image" Target="../media/image3.png"/><Relationship Id="rId6" Type="http://schemas.openxmlformats.org/officeDocument/2006/relationships/image" Target="../media/image8.png"/><Relationship Id="rId11" Type="http://schemas.openxmlformats.org/officeDocument/2006/relationships/image" Target="../media/image13.png"/><Relationship Id="rId5" Type="http://schemas.openxmlformats.org/officeDocument/2006/relationships/image" Target="../media/image7.png"/><Relationship Id="rId10" Type="http://schemas.openxmlformats.org/officeDocument/2006/relationships/image" Target="../media/image12.png"/><Relationship Id="rId4" Type="http://schemas.openxmlformats.org/officeDocument/2006/relationships/image" Target="../media/image6.png"/><Relationship Id="rId9" Type="http://schemas.openxmlformats.org/officeDocument/2006/relationships/image" Target="../media/image1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221833</xdr:colOff>
      <xdr:row>19</xdr:row>
      <xdr:rowOff>122919</xdr:rowOff>
    </xdr:to>
    <xdr:pic>
      <xdr:nvPicPr>
        <xdr:cNvPr id="2" name="Picture 1">
          <a:extLst>
            <a:ext uri="{FF2B5EF4-FFF2-40B4-BE49-F238E27FC236}">
              <a16:creationId xmlns=""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6</xdr:col>
      <xdr:colOff>41275</xdr:colOff>
      <xdr:row>218</xdr:row>
      <xdr:rowOff>6350</xdr:rowOff>
    </xdr:from>
    <xdr:ext cx="4267200" cy="1219200"/>
    <xdr:pic>
      <xdr:nvPicPr>
        <xdr:cNvPr id="2" name="image1.png" descr="image1.png"/>
        <xdr:cNvPicPr>
          <a:picLocks noChangeAspect="1"/>
        </xdr:cNvPicPr>
      </xdr:nvPicPr>
      <xdr:blipFill>
        <a:blip xmlns:r="http://schemas.openxmlformats.org/officeDocument/2006/relationships" r:embed="rId1"/>
        <a:stretch>
          <a:fillRect/>
        </a:stretch>
      </xdr:blipFill>
      <xdr:spPr>
        <a:xfrm>
          <a:off x="14519275" y="42402125"/>
          <a:ext cx="4267200" cy="1219200"/>
        </a:xfrm>
        <a:prstGeom prst="rect">
          <a:avLst/>
        </a:prstGeom>
      </xdr:spPr>
    </xdr:pic>
    <xdr:clientData/>
  </xdr:oneCellAnchor>
  <xdr:oneCellAnchor>
    <xdr:from>
      <xdr:col>6</xdr:col>
      <xdr:colOff>41275</xdr:colOff>
      <xdr:row>228</xdr:row>
      <xdr:rowOff>6350</xdr:rowOff>
    </xdr:from>
    <xdr:ext cx="4267200" cy="2457450"/>
    <xdr:pic>
      <xdr:nvPicPr>
        <xdr:cNvPr id="3" name="image2.png" descr="image2.png"/>
        <xdr:cNvPicPr>
          <a:picLocks noChangeAspect="1"/>
        </xdr:cNvPicPr>
      </xdr:nvPicPr>
      <xdr:blipFill>
        <a:blip xmlns:r="http://schemas.openxmlformats.org/officeDocument/2006/relationships" r:embed="rId2"/>
        <a:stretch>
          <a:fillRect/>
        </a:stretch>
      </xdr:blipFill>
      <xdr:spPr>
        <a:xfrm>
          <a:off x="14519275" y="44364275"/>
          <a:ext cx="4267200" cy="2457450"/>
        </a:xfrm>
        <a:prstGeom prst="rect">
          <a:avLst/>
        </a:prstGeom>
      </xdr:spPr>
    </xdr:pic>
    <xdr:clientData/>
  </xdr:oneCellAnchor>
  <xdr:oneCellAnchor>
    <xdr:from>
      <xdr:col>6</xdr:col>
      <xdr:colOff>0</xdr:colOff>
      <xdr:row>246</xdr:row>
      <xdr:rowOff>6350</xdr:rowOff>
    </xdr:from>
    <xdr:ext cx="4267200" cy="2457450"/>
    <xdr:pic>
      <xdr:nvPicPr>
        <xdr:cNvPr id="4" name="image3.png" descr="image3.png"/>
        <xdr:cNvPicPr>
          <a:picLocks noChangeAspect="1"/>
        </xdr:cNvPicPr>
      </xdr:nvPicPr>
      <xdr:blipFill>
        <a:blip xmlns:r="http://schemas.openxmlformats.org/officeDocument/2006/relationships" r:embed="rId3"/>
        <a:stretch>
          <a:fillRect/>
        </a:stretch>
      </xdr:blipFill>
      <xdr:spPr>
        <a:xfrm>
          <a:off x="14478000" y="47793275"/>
          <a:ext cx="4267200" cy="2457450"/>
        </a:xfrm>
        <a:prstGeom prst="rect">
          <a:avLst/>
        </a:prstGeom>
      </xdr:spPr>
    </xdr:pic>
    <xdr:clientData/>
  </xdr:oneCellAnchor>
  <xdr:oneCellAnchor>
    <xdr:from>
      <xdr:col>6</xdr:col>
      <xdr:colOff>41275</xdr:colOff>
      <xdr:row>264</xdr:row>
      <xdr:rowOff>6350</xdr:rowOff>
    </xdr:from>
    <xdr:ext cx="4267200" cy="3219450"/>
    <xdr:pic>
      <xdr:nvPicPr>
        <xdr:cNvPr id="5" name="image4.png" descr="image4.png"/>
        <xdr:cNvPicPr>
          <a:picLocks noChangeAspect="1"/>
        </xdr:cNvPicPr>
      </xdr:nvPicPr>
      <xdr:blipFill>
        <a:blip xmlns:r="http://schemas.openxmlformats.org/officeDocument/2006/relationships" r:embed="rId4"/>
        <a:stretch>
          <a:fillRect/>
        </a:stretch>
      </xdr:blipFill>
      <xdr:spPr>
        <a:xfrm>
          <a:off x="14519275" y="51222275"/>
          <a:ext cx="4267200" cy="3219450"/>
        </a:xfrm>
        <a:prstGeom prst="rect">
          <a:avLst/>
        </a:prstGeom>
      </xdr:spPr>
    </xdr:pic>
    <xdr:clientData/>
  </xdr:oneCellAnchor>
  <xdr:oneCellAnchor>
    <xdr:from>
      <xdr:col>6</xdr:col>
      <xdr:colOff>41275</xdr:colOff>
      <xdr:row>287</xdr:row>
      <xdr:rowOff>6350</xdr:rowOff>
    </xdr:from>
    <xdr:ext cx="4267200" cy="2295525"/>
    <xdr:pic>
      <xdr:nvPicPr>
        <xdr:cNvPr id="6" name="image5.png" descr="image5.png"/>
        <xdr:cNvPicPr>
          <a:picLocks noChangeAspect="1"/>
        </xdr:cNvPicPr>
      </xdr:nvPicPr>
      <xdr:blipFill>
        <a:blip xmlns:r="http://schemas.openxmlformats.org/officeDocument/2006/relationships" r:embed="rId5"/>
        <a:stretch>
          <a:fillRect/>
        </a:stretch>
      </xdr:blipFill>
      <xdr:spPr>
        <a:xfrm>
          <a:off x="14519275" y="55603775"/>
          <a:ext cx="4267200" cy="2295525"/>
        </a:xfrm>
        <a:prstGeom prst="rect">
          <a:avLst/>
        </a:prstGeom>
      </xdr:spPr>
    </xdr:pic>
    <xdr:clientData/>
  </xdr:oneCellAnchor>
  <xdr:oneCellAnchor>
    <xdr:from>
      <xdr:col>6</xdr:col>
      <xdr:colOff>41275</xdr:colOff>
      <xdr:row>303</xdr:row>
      <xdr:rowOff>6350</xdr:rowOff>
    </xdr:from>
    <xdr:ext cx="4267200" cy="742950"/>
    <xdr:pic>
      <xdr:nvPicPr>
        <xdr:cNvPr id="7" name="image6.png" descr="image6.png"/>
        <xdr:cNvPicPr>
          <a:picLocks noChangeAspect="1"/>
        </xdr:cNvPicPr>
      </xdr:nvPicPr>
      <xdr:blipFill>
        <a:blip xmlns:r="http://schemas.openxmlformats.org/officeDocument/2006/relationships" r:embed="rId6"/>
        <a:stretch>
          <a:fillRect/>
        </a:stretch>
      </xdr:blipFill>
      <xdr:spPr>
        <a:xfrm>
          <a:off x="14519275" y="58651775"/>
          <a:ext cx="4267200" cy="742950"/>
        </a:xfrm>
        <a:prstGeom prst="rect">
          <a:avLst/>
        </a:prstGeom>
      </xdr:spPr>
    </xdr:pic>
    <xdr:clientData/>
  </xdr:oneCellAnchor>
  <xdr:oneCellAnchor>
    <xdr:from>
      <xdr:col>6</xdr:col>
      <xdr:colOff>41275</xdr:colOff>
      <xdr:row>310</xdr:row>
      <xdr:rowOff>6350</xdr:rowOff>
    </xdr:from>
    <xdr:ext cx="4267200" cy="2124075"/>
    <xdr:pic>
      <xdr:nvPicPr>
        <xdr:cNvPr id="8" name="image7.png" descr="image7.png"/>
        <xdr:cNvPicPr>
          <a:picLocks noChangeAspect="1"/>
        </xdr:cNvPicPr>
      </xdr:nvPicPr>
      <xdr:blipFill>
        <a:blip xmlns:r="http://schemas.openxmlformats.org/officeDocument/2006/relationships" r:embed="rId7"/>
        <a:stretch>
          <a:fillRect/>
        </a:stretch>
      </xdr:blipFill>
      <xdr:spPr>
        <a:xfrm>
          <a:off x="14519275" y="59985275"/>
          <a:ext cx="4267200" cy="2124075"/>
        </a:xfrm>
        <a:prstGeom prst="rect">
          <a:avLst/>
        </a:prstGeom>
      </xdr:spPr>
    </xdr:pic>
    <xdr:clientData/>
  </xdr:oneCellAnchor>
  <xdr:oneCellAnchor>
    <xdr:from>
      <xdr:col>6</xdr:col>
      <xdr:colOff>41275</xdr:colOff>
      <xdr:row>326</xdr:row>
      <xdr:rowOff>6350</xdr:rowOff>
    </xdr:from>
    <xdr:ext cx="4267200" cy="742950"/>
    <xdr:pic>
      <xdr:nvPicPr>
        <xdr:cNvPr id="9" name="image8.png" descr="image8.png"/>
        <xdr:cNvPicPr>
          <a:picLocks noChangeAspect="1"/>
        </xdr:cNvPicPr>
      </xdr:nvPicPr>
      <xdr:blipFill>
        <a:blip xmlns:r="http://schemas.openxmlformats.org/officeDocument/2006/relationships" r:embed="rId8"/>
        <a:stretch>
          <a:fillRect/>
        </a:stretch>
      </xdr:blipFill>
      <xdr:spPr>
        <a:xfrm>
          <a:off x="14519275" y="63033275"/>
          <a:ext cx="4267200" cy="742950"/>
        </a:xfrm>
        <a:prstGeom prst="rect">
          <a:avLst/>
        </a:prstGeom>
      </xdr:spPr>
    </xdr:pic>
    <xdr:clientData/>
  </xdr:oneCellAnchor>
  <xdr:oneCellAnchor>
    <xdr:from>
      <xdr:col>6</xdr:col>
      <xdr:colOff>41275</xdr:colOff>
      <xdr:row>333</xdr:row>
      <xdr:rowOff>6350</xdr:rowOff>
    </xdr:from>
    <xdr:ext cx="4267200" cy="600075"/>
    <xdr:pic>
      <xdr:nvPicPr>
        <xdr:cNvPr id="10" name="image9.png" descr="image9.png"/>
        <xdr:cNvPicPr>
          <a:picLocks noChangeAspect="1"/>
        </xdr:cNvPicPr>
      </xdr:nvPicPr>
      <xdr:blipFill>
        <a:blip xmlns:r="http://schemas.openxmlformats.org/officeDocument/2006/relationships" r:embed="rId9"/>
        <a:stretch>
          <a:fillRect/>
        </a:stretch>
      </xdr:blipFill>
      <xdr:spPr>
        <a:xfrm>
          <a:off x="14519275" y="64366775"/>
          <a:ext cx="4267200" cy="600075"/>
        </a:xfrm>
        <a:prstGeom prst="rect">
          <a:avLst/>
        </a:prstGeom>
      </xdr:spPr>
    </xdr:pic>
    <xdr:clientData/>
  </xdr:oneCellAnchor>
  <xdr:oneCellAnchor>
    <xdr:from>
      <xdr:col>6</xdr:col>
      <xdr:colOff>41275</xdr:colOff>
      <xdr:row>339</xdr:row>
      <xdr:rowOff>6350</xdr:rowOff>
    </xdr:from>
    <xdr:ext cx="4267200" cy="600075"/>
    <xdr:pic>
      <xdr:nvPicPr>
        <xdr:cNvPr id="11" name="image10.png" descr="image10.png"/>
        <xdr:cNvPicPr>
          <a:picLocks noChangeAspect="1"/>
        </xdr:cNvPicPr>
      </xdr:nvPicPr>
      <xdr:blipFill>
        <a:blip xmlns:r="http://schemas.openxmlformats.org/officeDocument/2006/relationships" r:embed="rId10"/>
        <a:stretch>
          <a:fillRect/>
        </a:stretch>
      </xdr:blipFill>
      <xdr:spPr>
        <a:xfrm>
          <a:off x="14519275" y="65509775"/>
          <a:ext cx="4267200" cy="600075"/>
        </a:xfrm>
        <a:prstGeom prst="rect">
          <a:avLst/>
        </a:prstGeom>
      </xdr:spPr>
    </xdr:pic>
    <xdr:clientData/>
  </xdr:oneCellAnchor>
  <xdr:oneCellAnchor>
    <xdr:from>
      <xdr:col>6</xdr:col>
      <xdr:colOff>41275</xdr:colOff>
      <xdr:row>345</xdr:row>
      <xdr:rowOff>6350</xdr:rowOff>
    </xdr:from>
    <xdr:ext cx="4267200" cy="1362075"/>
    <xdr:pic>
      <xdr:nvPicPr>
        <xdr:cNvPr id="12" name="image11.png" descr="image11.png"/>
        <xdr:cNvPicPr>
          <a:picLocks noChangeAspect="1"/>
        </xdr:cNvPicPr>
      </xdr:nvPicPr>
      <xdr:blipFill>
        <a:blip xmlns:r="http://schemas.openxmlformats.org/officeDocument/2006/relationships" r:embed="rId11"/>
        <a:stretch>
          <a:fillRect/>
        </a:stretch>
      </xdr:blipFill>
      <xdr:spPr>
        <a:xfrm>
          <a:off x="14519275" y="66652775"/>
          <a:ext cx="4267200" cy="1362075"/>
        </a:xfrm>
        <a:prstGeom prst="rect">
          <a:avLst/>
        </a:prstGeom>
      </xdr:spPr>
    </xdr:pic>
    <xdr:clientData/>
  </xdr:oneCellAnchor>
  <xdr:oneCellAnchor>
    <xdr:from>
      <xdr:col>6</xdr:col>
      <xdr:colOff>41275</xdr:colOff>
      <xdr:row>356</xdr:row>
      <xdr:rowOff>6350</xdr:rowOff>
    </xdr:from>
    <xdr:ext cx="4267200" cy="1047750"/>
    <xdr:pic>
      <xdr:nvPicPr>
        <xdr:cNvPr id="13" name="image12.png" descr="image12.png"/>
        <xdr:cNvPicPr>
          <a:picLocks noChangeAspect="1"/>
        </xdr:cNvPicPr>
      </xdr:nvPicPr>
      <xdr:blipFill>
        <a:blip xmlns:r="http://schemas.openxmlformats.org/officeDocument/2006/relationships" r:embed="rId12"/>
        <a:stretch>
          <a:fillRect/>
        </a:stretch>
      </xdr:blipFill>
      <xdr:spPr>
        <a:xfrm>
          <a:off x="14519275" y="68748275"/>
          <a:ext cx="4267200" cy="1047750"/>
        </a:xfrm>
        <a:prstGeom prst="rect">
          <a:avLst/>
        </a:prstGeom>
      </xdr:spPr>
    </xdr:pic>
    <xdr:clientData/>
  </xdr:oneCellAnchor>
  <xdr:oneCellAnchor>
    <xdr:from>
      <xdr:col>6</xdr:col>
      <xdr:colOff>41275</xdr:colOff>
      <xdr:row>218</xdr:row>
      <xdr:rowOff>6350</xdr:rowOff>
    </xdr:from>
    <xdr:ext cx="4267200" cy="1219200"/>
    <xdr:pic>
      <xdr:nvPicPr>
        <xdr:cNvPr id="14" name="image1.png" descr="image1.png"/>
        <xdr:cNvPicPr>
          <a:picLocks noChangeAspect="1"/>
        </xdr:cNvPicPr>
      </xdr:nvPicPr>
      <xdr:blipFill>
        <a:blip xmlns:r="http://schemas.openxmlformats.org/officeDocument/2006/relationships" r:embed="rId1"/>
        <a:stretch>
          <a:fillRect/>
        </a:stretch>
      </xdr:blipFill>
      <xdr:spPr>
        <a:xfrm>
          <a:off x="14519275" y="42402125"/>
          <a:ext cx="4267200" cy="1219200"/>
        </a:xfrm>
        <a:prstGeom prst="rect">
          <a:avLst/>
        </a:prstGeom>
      </xdr:spPr>
    </xdr:pic>
    <xdr:clientData/>
  </xdr:oneCellAnchor>
  <xdr:oneCellAnchor>
    <xdr:from>
      <xdr:col>6</xdr:col>
      <xdr:colOff>41275</xdr:colOff>
      <xdr:row>228</xdr:row>
      <xdr:rowOff>6350</xdr:rowOff>
    </xdr:from>
    <xdr:ext cx="4267200" cy="2457450"/>
    <xdr:pic>
      <xdr:nvPicPr>
        <xdr:cNvPr id="15" name="image2.png" descr="image2.png"/>
        <xdr:cNvPicPr>
          <a:picLocks noChangeAspect="1"/>
        </xdr:cNvPicPr>
      </xdr:nvPicPr>
      <xdr:blipFill>
        <a:blip xmlns:r="http://schemas.openxmlformats.org/officeDocument/2006/relationships" r:embed="rId2"/>
        <a:stretch>
          <a:fillRect/>
        </a:stretch>
      </xdr:blipFill>
      <xdr:spPr>
        <a:xfrm>
          <a:off x="14519275" y="44364275"/>
          <a:ext cx="4267200" cy="2457450"/>
        </a:xfrm>
        <a:prstGeom prst="rect">
          <a:avLst/>
        </a:prstGeom>
      </xdr:spPr>
    </xdr:pic>
    <xdr:clientData/>
  </xdr:oneCellAnchor>
  <xdr:oneCellAnchor>
    <xdr:from>
      <xdr:col>6</xdr:col>
      <xdr:colOff>0</xdr:colOff>
      <xdr:row>246</xdr:row>
      <xdr:rowOff>6350</xdr:rowOff>
    </xdr:from>
    <xdr:ext cx="4267200" cy="2457450"/>
    <xdr:pic>
      <xdr:nvPicPr>
        <xdr:cNvPr id="16" name="image3.png" descr="image3.png"/>
        <xdr:cNvPicPr>
          <a:picLocks noChangeAspect="1"/>
        </xdr:cNvPicPr>
      </xdr:nvPicPr>
      <xdr:blipFill>
        <a:blip xmlns:r="http://schemas.openxmlformats.org/officeDocument/2006/relationships" r:embed="rId3"/>
        <a:stretch>
          <a:fillRect/>
        </a:stretch>
      </xdr:blipFill>
      <xdr:spPr>
        <a:xfrm>
          <a:off x="14478000" y="47793275"/>
          <a:ext cx="4267200" cy="2457450"/>
        </a:xfrm>
        <a:prstGeom prst="rect">
          <a:avLst/>
        </a:prstGeom>
      </xdr:spPr>
    </xdr:pic>
    <xdr:clientData/>
  </xdr:oneCellAnchor>
  <xdr:oneCellAnchor>
    <xdr:from>
      <xdr:col>6</xdr:col>
      <xdr:colOff>41275</xdr:colOff>
      <xdr:row>264</xdr:row>
      <xdr:rowOff>6350</xdr:rowOff>
    </xdr:from>
    <xdr:ext cx="4267200" cy="3219450"/>
    <xdr:pic>
      <xdr:nvPicPr>
        <xdr:cNvPr id="17" name="image4.png" descr="image4.png"/>
        <xdr:cNvPicPr>
          <a:picLocks noChangeAspect="1"/>
        </xdr:cNvPicPr>
      </xdr:nvPicPr>
      <xdr:blipFill>
        <a:blip xmlns:r="http://schemas.openxmlformats.org/officeDocument/2006/relationships" r:embed="rId4"/>
        <a:stretch>
          <a:fillRect/>
        </a:stretch>
      </xdr:blipFill>
      <xdr:spPr>
        <a:xfrm>
          <a:off x="14519275" y="51222275"/>
          <a:ext cx="4267200" cy="3219450"/>
        </a:xfrm>
        <a:prstGeom prst="rect">
          <a:avLst/>
        </a:prstGeom>
      </xdr:spPr>
    </xdr:pic>
    <xdr:clientData/>
  </xdr:oneCellAnchor>
  <xdr:oneCellAnchor>
    <xdr:from>
      <xdr:col>6</xdr:col>
      <xdr:colOff>41275</xdr:colOff>
      <xdr:row>287</xdr:row>
      <xdr:rowOff>6350</xdr:rowOff>
    </xdr:from>
    <xdr:ext cx="4267200" cy="2295525"/>
    <xdr:pic>
      <xdr:nvPicPr>
        <xdr:cNvPr id="18" name="image5.png" descr="image5.png"/>
        <xdr:cNvPicPr>
          <a:picLocks noChangeAspect="1"/>
        </xdr:cNvPicPr>
      </xdr:nvPicPr>
      <xdr:blipFill>
        <a:blip xmlns:r="http://schemas.openxmlformats.org/officeDocument/2006/relationships" r:embed="rId5"/>
        <a:stretch>
          <a:fillRect/>
        </a:stretch>
      </xdr:blipFill>
      <xdr:spPr>
        <a:xfrm>
          <a:off x="14519275" y="55603775"/>
          <a:ext cx="4267200" cy="2295525"/>
        </a:xfrm>
        <a:prstGeom prst="rect">
          <a:avLst/>
        </a:prstGeom>
      </xdr:spPr>
    </xdr:pic>
    <xdr:clientData/>
  </xdr:oneCellAnchor>
  <xdr:oneCellAnchor>
    <xdr:from>
      <xdr:col>6</xdr:col>
      <xdr:colOff>41275</xdr:colOff>
      <xdr:row>303</xdr:row>
      <xdr:rowOff>6350</xdr:rowOff>
    </xdr:from>
    <xdr:ext cx="4267200" cy="742950"/>
    <xdr:pic>
      <xdr:nvPicPr>
        <xdr:cNvPr id="19" name="image6.png" descr="image6.png"/>
        <xdr:cNvPicPr>
          <a:picLocks noChangeAspect="1"/>
        </xdr:cNvPicPr>
      </xdr:nvPicPr>
      <xdr:blipFill>
        <a:blip xmlns:r="http://schemas.openxmlformats.org/officeDocument/2006/relationships" r:embed="rId6"/>
        <a:stretch>
          <a:fillRect/>
        </a:stretch>
      </xdr:blipFill>
      <xdr:spPr>
        <a:xfrm>
          <a:off x="14519275" y="58651775"/>
          <a:ext cx="4267200" cy="742950"/>
        </a:xfrm>
        <a:prstGeom prst="rect">
          <a:avLst/>
        </a:prstGeom>
      </xdr:spPr>
    </xdr:pic>
    <xdr:clientData/>
  </xdr:oneCellAnchor>
  <xdr:oneCellAnchor>
    <xdr:from>
      <xdr:col>6</xdr:col>
      <xdr:colOff>41275</xdr:colOff>
      <xdr:row>310</xdr:row>
      <xdr:rowOff>6350</xdr:rowOff>
    </xdr:from>
    <xdr:ext cx="4267200" cy="2124075"/>
    <xdr:pic>
      <xdr:nvPicPr>
        <xdr:cNvPr id="20" name="image7.png" descr="image7.png"/>
        <xdr:cNvPicPr>
          <a:picLocks noChangeAspect="1"/>
        </xdr:cNvPicPr>
      </xdr:nvPicPr>
      <xdr:blipFill>
        <a:blip xmlns:r="http://schemas.openxmlformats.org/officeDocument/2006/relationships" r:embed="rId7"/>
        <a:stretch>
          <a:fillRect/>
        </a:stretch>
      </xdr:blipFill>
      <xdr:spPr>
        <a:xfrm>
          <a:off x="14519275" y="59985275"/>
          <a:ext cx="4267200" cy="2124075"/>
        </a:xfrm>
        <a:prstGeom prst="rect">
          <a:avLst/>
        </a:prstGeom>
      </xdr:spPr>
    </xdr:pic>
    <xdr:clientData/>
  </xdr:oneCellAnchor>
  <xdr:oneCellAnchor>
    <xdr:from>
      <xdr:col>6</xdr:col>
      <xdr:colOff>41275</xdr:colOff>
      <xdr:row>326</xdr:row>
      <xdr:rowOff>6350</xdr:rowOff>
    </xdr:from>
    <xdr:ext cx="4267200" cy="742950"/>
    <xdr:pic>
      <xdr:nvPicPr>
        <xdr:cNvPr id="21" name="image8.png" descr="image8.png"/>
        <xdr:cNvPicPr>
          <a:picLocks noChangeAspect="1"/>
        </xdr:cNvPicPr>
      </xdr:nvPicPr>
      <xdr:blipFill>
        <a:blip xmlns:r="http://schemas.openxmlformats.org/officeDocument/2006/relationships" r:embed="rId8"/>
        <a:stretch>
          <a:fillRect/>
        </a:stretch>
      </xdr:blipFill>
      <xdr:spPr>
        <a:xfrm>
          <a:off x="14519275" y="63033275"/>
          <a:ext cx="4267200" cy="742950"/>
        </a:xfrm>
        <a:prstGeom prst="rect">
          <a:avLst/>
        </a:prstGeom>
      </xdr:spPr>
    </xdr:pic>
    <xdr:clientData/>
  </xdr:oneCellAnchor>
  <xdr:oneCellAnchor>
    <xdr:from>
      <xdr:col>6</xdr:col>
      <xdr:colOff>41275</xdr:colOff>
      <xdr:row>333</xdr:row>
      <xdr:rowOff>6350</xdr:rowOff>
    </xdr:from>
    <xdr:ext cx="4267200" cy="600075"/>
    <xdr:pic>
      <xdr:nvPicPr>
        <xdr:cNvPr id="22" name="image9.png" descr="image9.png"/>
        <xdr:cNvPicPr>
          <a:picLocks noChangeAspect="1"/>
        </xdr:cNvPicPr>
      </xdr:nvPicPr>
      <xdr:blipFill>
        <a:blip xmlns:r="http://schemas.openxmlformats.org/officeDocument/2006/relationships" r:embed="rId9"/>
        <a:stretch>
          <a:fillRect/>
        </a:stretch>
      </xdr:blipFill>
      <xdr:spPr>
        <a:xfrm>
          <a:off x="14519275" y="64366775"/>
          <a:ext cx="4267200" cy="600075"/>
        </a:xfrm>
        <a:prstGeom prst="rect">
          <a:avLst/>
        </a:prstGeom>
      </xdr:spPr>
    </xdr:pic>
    <xdr:clientData/>
  </xdr:oneCellAnchor>
  <xdr:oneCellAnchor>
    <xdr:from>
      <xdr:col>6</xdr:col>
      <xdr:colOff>41275</xdr:colOff>
      <xdr:row>339</xdr:row>
      <xdr:rowOff>6350</xdr:rowOff>
    </xdr:from>
    <xdr:ext cx="4267200" cy="600075"/>
    <xdr:pic>
      <xdr:nvPicPr>
        <xdr:cNvPr id="23" name="image10.png" descr="image10.png"/>
        <xdr:cNvPicPr>
          <a:picLocks noChangeAspect="1"/>
        </xdr:cNvPicPr>
      </xdr:nvPicPr>
      <xdr:blipFill>
        <a:blip xmlns:r="http://schemas.openxmlformats.org/officeDocument/2006/relationships" r:embed="rId10"/>
        <a:stretch>
          <a:fillRect/>
        </a:stretch>
      </xdr:blipFill>
      <xdr:spPr>
        <a:xfrm>
          <a:off x="14519275" y="65509775"/>
          <a:ext cx="4267200" cy="600075"/>
        </a:xfrm>
        <a:prstGeom prst="rect">
          <a:avLst/>
        </a:prstGeom>
      </xdr:spPr>
    </xdr:pic>
    <xdr:clientData/>
  </xdr:oneCellAnchor>
  <xdr:oneCellAnchor>
    <xdr:from>
      <xdr:col>6</xdr:col>
      <xdr:colOff>41275</xdr:colOff>
      <xdr:row>345</xdr:row>
      <xdr:rowOff>6350</xdr:rowOff>
    </xdr:from>
    <xdr:ext cx="4267200" cy="1362075"/>
    <xdr:pic>
      <xdr:nvPicPr>
        <xdr:cNvPr id="24" name="image11.png" descr="image11.png"/>
        <xdr:cNvPicPr>
          <a:picLocks noChangeAspect="1"/>
        </xdr:cNvPicPr>
      </xdr:nvPicPr>
      <xdr:blipFill>
        <a:blip xmlns:r="http://schemas.openxmlformats.org/officeDocument/2006/relationships" r:embed="rId11"/>
        <a:stretch>
          <a:fillRect/>
        </a:stretch>
      </xdr:blipFill>
      <xdr:spPr>
        <a:xfrm>
          <a:off x="14519275" y="66652775"/>
          <a:ext cx="4267200" cy="1362075"/>
        </a:xfrm>
        <a:prstGeom prst="rect">
          <a:avLst/>
        </a:prstGeom>
      </xdr:spPr>
    </xdr:pic>
    <xdr:clientData/>
  </xdr:oneCellAnchor>
  <xdr:oneCellAnchor>
    <xdr:from>
      <xdr:col>6</xdr:col>
      <xdr:colOff>41275</xdr:colOff>
      <xdr:row>356</xdr:row>
      <xdr:rowOff>6350</xdr:rowOff>
    </xdr:from>
    <xdr:ext cx="4267200" cy="1047750"/>
    <xdr:pic>
      <xdr:nvPicPr>
        <xdr:cNvPr id="25" name="image12.png" descr="image12.png"/>
        <xdr:cNvPicPr>
          <a:picLocks noChangeAspect="1"/>
        </xdr:cNvPicPr>
      </xdr:nvPicPr>
      <xdr:blipFill>
        <a:blip xmlns:r="http://schemas.openxmlformats.org/officeDocument/2006/relationships" r:embed="rId12"/>
        <a:stretch>
          <a:fillRect/>
        </a:stretch>
      </xdr:blipFill>
      <xdr:spPr>
        <a:xfrm>
          <a:off x="14519275" y="68748275"/>
          <a:ext cx="4267200" cy="1047750"/>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vmlDrawing" Target="../drawings/vmlDrawing2.vml"/><Relationship Id="rId5" Type="http://schemas.openxmlformats.org/officeDocument/2006/relationships/printerSettings" Target="../printerSettings/printerSettings3.bin"/><Relationship Id="rId4" Type="http://schemas.openxmlformats.org/officeDocument/2006/relationships/hyperlink" Target="https://www.virginmoneyukplc.com/investor-relations/debt-investors/global-covered-bonds/global-covered-bonds-programme" TargetMode="Externa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tabSelected="1" zoomScale="60" zoomScaleNormal="60" workbookViewId="0"/>
  </sheetViews>
  <sheetFormatPr defaultColWidth="9.140625" defaultRowHeight="15" x14ac:dyDescent="0.25"/>
  <cols>
    <col min="1" max="1" width="242" style="2" customWidth="1"/>
    <col min="2" max="16384" width="9.140625" style="2"/>
  </cols>
  <sheetData>
    <row r="1" spans="1:1" ht="31.5" x14ac:dyDescent="0.25">
      <c r="A1" s="22" t="s">
        <v>822</v>
      </c>
    </row>
    <row r="3" spans="1:1" x14ac:dyDescent="0.25">
      <c r="A3" s="79"/>
    </row>
    <row r="4" spans="1:1" ht="34.5" x14ac:dyDescent="0.25">
      <c r="A4" s="80" t="s">
        <v>823</v>
      </c>
    </row>
    <row r="5" spans="1:1" ht="34.5" x14ac:dyDescent="0.25">
      <c r="A5" s="80" t="s">
        <v>824</v>
      </c>
    </row>
    <row r="6" spans="1:1" ht="34.5" x14ac:dyDescent="0.25">
      <c r="A6" s="80" t="s">
        <v>825</v>
      </c>
    </row>
    <row r="7" spans="1:1" ht="17.25" x14ac:dyDescent="0.25">
      <c r="A7" s="80"/>
    </row>
    <row r="8" spans="1:1" ht="18.75" x14ac:dyDescent="0.25">
      <c r="A8" s="81" t="s">
        <v>826</v>
      </c>
    </row>
    <row r="9" spans="1:1" ht="34.5" x14ac:dyDescent="0.3">
      <c r="A9" s="90" t="s">
        <v>989</v>
      </c>
    </row>
    <row r="10" spans="1:1" ht="69" x14ac:dyDescent="0.25">
      <c r="A10" s="83" t="s">
        <v>827</v>
      </c>
    </row>
    <row r="11" spans="1:1" ht="34.5" x14ac:dyDescent="0.25">
      <c r="A11" s="83" t="s">
        <v>828</v>
      </c>
    </row>
    <row r="12" spans="1:1" ht="17.25" x14ac:dyDescent="0.25">
      <c r="A12" s="83" t="s">
        <v>829</v>
      </c>
    </row>
    <row r="13" spans="1:1" ht="17.25" x14ac:dyDescent="0.25">
      <c r="A13" s="83" t="s">
        <v>830</v>
      </c>
    </row>
    <row r="14" spans="1:1" ht="34.5" x14ac:dyDescent="0.25">
      <c r="A14" s="83" t="s">
        <v>831</v>
      </c>
    </row>
    <row r="15" spans="1:1" ht="17.25" x14ac:dyDescent="0.25">
      <c r="A15" s="83"/>
    </row>
    <row r="16" spans="1:1" ht="18.75" x14ac:dyDescent="0.25">
      <c r="A16" s="81" t="s">
        <v>832</v>
      </c>
    </row>
    <row r="17" spans="1:1" ht="17.25" x14ac:dyDescent="0.25">
      <c r="A17" s="84" t="s">
        <v>833</v>
      </c>
    </row>
    <row r="18" spans="1:1" ht="34.5" x14ac:dyDescent="0.25">
      <c r="A18" s="85" t="s">
        <v>834</v>
      </c>
    </row>
    <row r="19" spans="1:1" ht="34.5" x14ac:dyDescent="0.25">
      <c r="A19" s="85" t="s">
        <v>835</v>
      </c>
    </row>
    <row r="20" spans="1:1" ht="51.75" x14ac:dyDescent="0.25">
      <c r="A20" s="85" t="s">
        <v>836</v>
      </c>
    </row>
    <row r="21" spans="1:1" ht="86.25" x14ac:dyDescent="0.25">
      <c r="A21" s="85" t="s">
        <v>837</v>
      </c>
    </row>
    <row r="22" spans="1:1" ht="51.75" x14ac:dyDescent="0.25">
      <c r="A22" s="85" t="s">
        <v>838</v>
      </c>
    </row>
    <row r="23" spans="1:1" ht="34.5" x14ac:dyDescent="0.25">
      <c r="A23" s="85" t="s">
        <v>839</v>
      </c>
    </row>
    <row r="24" spans="1:1" ht="17.25" x14ac:dyDescent="0.25">
      <c r="A24" s="85" t="s">
        <v>840</v>
      </c>
    </row>
    <row r="25" spans="1:1" ht="17.25" x14ac:dyDescent="0.25">
      <c r="A25" s="84" t="s">
        <v>841</v>
      </c>
    </row>
    <row r="26" spans="1:1" ht="51.75" x14ac:dyDescent="0.3">
      <c r="A26" s="86" t="s">
        <v>842</v>
      </c>
    </row>
    <row r="27" spans="1:1" ht="17.25" x14ac:dyDescent="0.3">
      <c r="A27" s="86" t="s">
        <v>843</v>
      </c>
    </row>
    <row r="28" spans="1:1" ht="17.25" x14ac:dyDescent="0.25">
      <c r="A28" s="84" t="s">
        <v>844</v>
      </c>
    </row>
    <row r="29" spans="1:1" ht="34.5" x14ac:dyDescent="0.25">
      <c r="A29" s="85" t="s">
        <v>845</v>
      </c>
    </row>
    <row r="30" spans="1:1" ht="34.5" x14ac:dyDescent="0.25">
      <c r="A30" s="85" t="s">
        <v>846</v>
      </c>
    </row>
    <row r="31" spans="1:1" ht="34.5" x14ac:dyDescent="0.25">
      <c r="A31" s="85" t="s">
        <v>847</v>
      </c>
    </row>
    <row r="32" spans="1:1" ht="34.5" x14ac:dyDescent="0.25">
      <c r="A32" s="85" t="s">
        <v>848</v>
      </c>
    </row>
    <row r="33" spans="1:1" ht="17.25" x14ac:dyDescent="0.25">
      <c r="A33" s="85"/>
    </row>
    <row r="34" spans="1:1" ht="18.75" x14ac:dyDescent="0.25">
      <c r="A34" s="81" t="s">
        <v>849</v>
      </c>
    </row>
    <row r="35" spans="1:1" ht="17.25" x14ac:dyDescent="0.25">
      <c r="A35" s="84" t="s">
        <v>850</v>
      </c>
    </row>
    <row r="36" spans="1:1" ht="34.5" x14ac:dyDescent="0.25">
      <c r="A36" s="85" t="s">
        <v>851</v>
      </c>
    </row>
    <row r="37" spans="1:1" ht="34.5" x14ac:dyDescent="0.25">
      <c r="A37" s="85" t="s">
        <v>852</v>
      </c>
    </row>
    <row r="38" spans="1:1" ht="34.5" x14ac:dyDescent="0.25">
      <c r="A38" s="85" t="s">
        <v>853</v>
      </c>
    </row>
    <row r="39" spans="1:1" ht="17.25" x14ac:dyDescent="0.25">
      <c r="A39" s="85" t="s">
        <v>854</v>
      </c>
    </row>
    <row r="40" spans="1:1" ht="34.5" x14ac:dyDescent="0.25">
      <c r="A40" s="85" t="s">
        <v>855</v>
      </c>
    </row>
    <row r="41" spans="1:1" ht="17.25" x14ac:dyDescent="0.25">
      <c r="A41" s="84" t="s">
        <v>856</v>
      </c>
    </row>
    <row r="42" spans="1:1" ht="17.25" x14ac:dyDescent="0.25">
      <c r="A42" s="85" t="s">
        <v>857</v>
      </c>
    </row>
    <row r="43" spans="1:1" ht="17.25" x14ac:dyDescent="0.3">
      <c r="A43" s="86" t="s">
        <v>858</v>
      </c>
    </row>
    <row r="44" spans="1:1" ht="17.25" x14ac:dyDescent="0.25">
      <c r="A44" s="84" t="s">
        <v>859</v>
      </c>
    </row>
    <row r="45" spans="1:1" ht="34.5" x14ac:dyDescent="0.3">
      <c r="A45" s="86" t="s">
        <v>860</v>
      </c>
    </row>
    <row r="46" spans="1:1" ht="34.5" x14ac:dyDescent="0.25">
      <c r="A46" s="85" t="s">
        <v>861</v>
      </c>
    </row>
    <row r="47" spans="1:1" ht="34.5" x14ac:dyDescent="0.25">
      <c r="A47" s="85" t="s">
        <v>862</v>
      </c>
    </row>
    <row r="48" spans="1:1" ht="17.25" x14ac:dyDescent="0.25">
      <c r="A48" s="85" t="s">
        <v>863</v>
      </c>
    </row>
    <row r="49" spans="1:1" ht="17.25" x14ac:dyDescent="0.3">
      <c r="A49" s="86" t="s">
        <v>864</v>
      </c>
    </row>
    <row r="50" spans="1:1" ht="17.25" x14ac:dyDescent="0.25">
      <c r="A50" s="84" t="s">
        <v>865</v>
      </c>
    </row>
    <row r="51" spans="1:1" ht="34.5" x14ac:dyDescent="0.3">
      <c r="A51" s="86" t="s">
        <v>866</v>
      </c>
    </row>
    <row r="52" spans="1:1" ht="17.25" x14ac:dyDescent="0.25">
      <c r="A52" s="85" t="s">
        <v>867</v>
      </c>
    </row>
    <row r="53" spans="1:1" ht="34.5" x14ac:dyDescent="0.3">
      <c r="A53" s="86" t="s">
        <v>868</v>
      </c>
    </row>
    <row r="54" spans="1:1" ht="17.25" x14ac:dyDescent="0.25">
      <c r="A54" s="84" t="s">
        <v>869</v>
      </c>
    </row>
    <row r="55" spans="1:1" ht="17.25" x14ac:dyDescent="0.3">
      <c r="A55" s="86" t="s">
        <v>870</v>
      </c>
    </row>
    <row r="56" spans="1:1" ht="34.5" x14ac:dyDescent="0.25">
      <c r="A56" s="85" t="s">
        <v>871</v>
      </c>
    </row>
    <row r="57" spans="1:1" ht="17.25" x14ac:dyDescent="0.25">
      <c r="A57" s="85" t="s">
        <v>872</v>
      </c>
    </row>
    <row r="58" spans="1:1" ht="17.25" x14ac:dyDescent="0.25">
      <c r="A58" s="85" t="s">
        <v>873</v>
      </c>
    </row>
    <row r="59" spans="1:1" ht="17.25" x14ac:dyDescent="0.25">
      <c r="A59" s="84" t="s">
        <v>874</v>
      </c>
    </row>
    <row r="60" spans="1:1" ht="34.5" x14ac:dyDescent="0.25">
      <c r="A60" s="85" t="s">
        <v>875</v>
      </c>
    </row>
    <row r="61" spans="1:1" ht="17.25" x14ac:dyDescent="0.25">
      <c r="A61" s="87"/>
    </row>
    <row r="62" spans="1:1" ht="18.75" x14ac:dyDescent="0.25">
      <c r="A62" s="81" t="s">
        <v>876</v>
      </c>
    </row>
    <row r="63" spans="1:1" ht="17.25" x14ac:dyDescent="0.25">
      <c r="A63" s="84" t="s">
        <v>877</v>
      </c>
    </row>
    <row r="64" spans="1:1" ht="34.5" x14ac:dyDescent="0.25">
      <c r="A64" s="85" t="s">
        <v>878</v>
      </c>
    </row>
    <row r="65" spans="1:1" ht="17.25" x14ac:dyDescent="0.25">
      <c r="A65" s="85" t="s">
        <v>879</v>
      </c>
    </row>
    <row r="66" spans="1:1" ht="34.5" x14ac:dyDescent="0.25">
      <c r="A66" s="83" t="s">
        <v>880</v>
      </c>
    </row>
    <row r="67" spans="1:1" ht="34.5" x14ac:dyDescent="0.25">
      <c r="A67" s="83" t="s">
        <v>881</v>
      </c>
    </row>
    <row r="68" spans="1:1" ht="34.5" x14ac:dyDescent="0.25">
      <c r="A68" s="83" t="s">
        <v>882</v>
      </c>
    </row>
    <row r="69" spans="1:1" ht="17.25" x14ac:dyDescent="0.25">
      <c r="A69" s="88" t="s">
        <v>883</v>
      </c>
    </row>
    <row r="70" spans="1:1" ht="51.75" x14ac:dyDescent="0.25">
      <c r="A70" s="83" t="s">
        <v>884</v>
      </c>
    </row>
    <row r="71" spans="1:1" ht="17.25" x14ac:dyDescent="0.25">
      <c r="A71" s="83" t="s">
        <v>885</v>
      </c>
    </row>
    <row r="72" spans="1:1" ht="17.25" x14ac:dyDescent="0.25">
      <c r="A72" s="88" t="s">
        <v>886</v>
      </c>
    </row>
    <row r="73" spans="1:1" ht="17.25" x14ac:dyDescent="0.25">
      <c r="A73" s="83" t="s">
        <v>887</v>
      </c>
    </row>
    <row r="74" spans="1:1" ht="17.25" x14ac:dyDescent="0.25">
      <c r="A74" s="88" t="s">
        <v>888</v>
      </c>
    </row>
    <row r="75" spans="1:1" ht="34.5" x14ac:dyDescent="0.25">
      <c r="A75" s="83" t="s">
        <v>889</v>
      </c>
    </row>
    <row r="76" spans="1:1" ht="17.25" x14ac:dyDescent="0.25">
      <c r="A76" s="83" t="s">
        <v>890</v>
      </c>
    </row>
    <row r="77" spans="1:1" ht="51.75" x14ac:dyDescent="0.25">
      <c r="A77" s="83" t="s">
        <v>891</v>
      </c>
    </row>
    <row r="78" spans="1:1" ht="17.25" x14ac:dyDescent="0.25">
      <c r="A78" s="88" t="s">
        <v>892</v>
      </c>
    </row>
    <row r="79" spans="1:1" ht="17.25" x14ac:dyDescent="0.3">
      <c r="A79" s="82" t="s">
        <v>893</v>
      </c>
    </row>
    <row r="80" spans="1:1" ht="17.25" x14ac:dyDescent="0.25">
      <c r="A80" s="88" t="s">
        <v>894</v>
      </c>
    </row>
    <row r="81" spans="1:1" ht="34.5" x14ac:dyDescent="0.25">
      <c r="A81" s="83" t="s">
        <v>895</v>
      </c>
    </row>
    <row r="82" spans="1:1" ht="34.5" x14ac:dyDescent="0.25">
      <c r="A82" s="83" t="s">
        <v>896</v>
      </c>
    </row>
    <row r="83" spans="1:1" ht="34.5" x14ac:dyDescent="0.25">
      <c r="A83" s="83" t="s">
        <v>897</v>
      </c>
    </row>
    <row r="84" spans="1:1" ht="34.5" x14ac:dyDescent="0.25">
      <c r="A84" s="83" t="s">
        <v>898</v>
      </c>
    </row>
    <row r="85" spans="1:1" ht="34.5" x14ac:dyDescent="0.25">
      <c r="A85" s="83" t="s">
        <v>899</v>
      </c>
    </row>
    <row r="86" spans="1:1" ht="17.25" x14ac:dyDescent="0.25">
      <c r="A86" s="88" t="s">
        <v>900</v>
      </c>
    </row>
    <row r="87" spans="1:1" ht="17.25" x14ac:dyDescent="0.25">
      <c r="A87" s="83" t="s">
        <v>901</v>
      </c>
    </row>
    <row r="88" spans="1:1" ht="34.5" x14ac:dyDescent="0.25">
      <c r="A88" s="83" t="s">
        <v>902</v>
      </c>
    </row>
    <row r="89" spans="1:1" ht="17.25" x14ac:dyDescent="0.25">
      <c r="A89" s="88" t="s">
        <v>903</v>
      </c>
    </row>
    <row r="90" spans="1:1" ht="34.5" x14ac:dyDescent="0.25">
      <c r="A90" s="83" t="s">
        <v>904</v>
      </c>
    </row>
    <row r="91" spans="1:1" ht="17.25" x14ac:dyDescent="0.25">
      <c r="A91" s="88" t="s">
        <v>905</v>
      </c>
    </row>
    <row r="92" spans="1:1" ht="17.25" x14ac:dyDescent="0.3">
      <c r="A92" s="82" t="s">
        <v>906</v>
      </c>
    </row>
    <row r="93" spans="1:1" ht="17.25" x14ac:dyDescent="0.25">
      <c r="A93" s="83" t="s">
        <v>907</v>
      </c>
    </row>
    <row r="94" spans="1:1" ht="17.25" x14ac:dyDescent="0.25">
      <c r="A94" s="83"/>
    </row>
    <row r="95" spans="1:1" ht="18.75" x14ac:dyDescent="0.25">
      <c r="A95" s="81" t="s">
        <v>908</v>
      </c>
    </row>
    <row r="96" spans="1:1" ht="34.5" x14ac:dyDescent="0.3">
      <c r="A96" s="82" t="s">
        <v>909</v>
      </c>
    </row>
    <row r="97" spans="1:1" ht="17.25" x14ac:dyDescent="0.3">
      <c r="A97" s="82" t="s">
        <v>910</v>
      </c>
    </row>
    <row r="98" spans="1:1" ht="17.25" x14ac:dyDescent="0.25">
      <c r="A98" s="88" t="s">
        <v>911</v>
      </c>
    </row>
    <row r="99" spans="1:1" ht="17.25" x14ac:dyDescent="0.25">
      <c r="A99" s="80" t="s">
        <v>912</v>
      </c>
    </row>
    <row r="100" spans="1:1" ht="17.25" x14ac:dyDescent="0.25">
      <c r="A100" s="83" t="s">
        <v>913</v>
      </c>
    </row>
    <row r="101" spans="1:1" ht="17.25" x14ac:dyDescent="0.25">
      <c r="A101" s="83" t="s">
        <v>914</v>
      </c>
    </row>
    <row r="102" spans="1:1" ht="17.25" x14ac:dyDescent="0.25">
      <c r="A102" s="83" t="s">
        <v>915</v>
      </c>
    </row>
    <row r="103" spans="1:1" ht="17.25" x14ac:dyDescent="0.25">
      <c r="A103" s="83" t="s">
        <v>916</v>
      </c>
    </row>
    <row r="104" spans="1:1" ht="34.5" x14ac:dyDescent="0.25">
      <c r="A104" s="83" t="s">
        <v>917</v>
      </c>
    </row>
    <row r="105" spans="1:1" ht="17.25" x14ac:dyDescent="0.25">
      <c r="A105" s="80" t="s">
        <v>918</v>
      </c>
    </row>
    <row r="106" spans="1:1" ht="17.25" x14ac:dyDescent="0.25">
      <c r="A106" s="83" t="s">
        <v>919</v>
      </c>
    </row>
    <row r="107" spans="1:1" ht="17.25" x14ac:dyDescent="0.25">
      <c r="A107" s="83" t="s">
        <v>920</v>
      </c>
    </row>
    <row r="108" spans="1:1" ht="17.25" x14ac:dyDescent="0.25">
      <c r="A108" s="83" t="s">
        <v>921</v>
      </c>
    </row>
    <row r="109" spans="1:1" ht="17.25" x14ac:dyDescent="0.25">
      <c r="A109" s="83" t="s">
        <v>922</v>
      </c>
    </row>
    <row r="110" spans="1:1" ht="17.25" x14ac:dyDescent="0.25">
      <c r="A110" s="83" t="s">
        <v>923</v>
      </c>
    </row>
    <row r="111" spans="1:1" ht="17.25" x14ac:dyDescent="0.25">
      <c r="A111" s="83" t="s">
        <v>924</v>
      </c>
    </row>
    <row r="112" spans="1:1" ht="17.25" x14ac:dyDescent="0.25">
      <c r="A112" s="88" t="s">
        <v>925</v>
      </c>
    </row>
    <row r="113" spans="1:1" ht="17.25" x14ac:dyDescent="0.25">
      <c r="A113" s="83" t="s">
        <v>926</v>
      </c>
    </row>
    <row r="114" spans="1:1" ht="17.25" x14ac:dyDescent="0.25">
      <c r="A114" s="80" t="s">
        <v>927</v>
      </c>
    </row>
    <row r="115" spans="1:1" ht="17.25" x14ac:dyDescent="0.25">
      <c r="A115" s="83" t="s">
        <v>928</v>
      </c>
    </row>
    <row r="116" spans="1:1" ht="17.25" x14ac:dyDescent="0.25">
      <c r="A116" s="83" t="s">
        <v>929</v>
      </c>
    </row>
    <row r="117" spans="1:1" ht="17.25" x14ac:dyDescent="0.25">
      <c r="A117" s="80" t="s">
        <v>930</v>
      </c>
    </row>
    <row r="118" spans="1:1" ht="17.25" x14ac:dyDescent="0.25">
      <c r="A118" s="83" t="s">
        <v>931</v>
      </c>
    </row>
    <row r="119" spans="1:1" ht="17.25" x14ac:dyDescent="0.25">
      <c r="A119" s="83" t="s">
        <v>932</v>
      </c>
    </row>
    <row r="120" spans="1:1" ht="17.25" x14ac:dyDescent="0.25">
      <c r="A120" s="83" t="s">
        <v>933</v>
      </c>
    </row>
    <row r="121" spans="1:1" ht="17.25" x14ac:dyDescent="0.25">
      <c r="A121" s="88" t="s">
        <v>934</v>
      </c>
    </row>
    <row r="122" spans="1:1" ht="17.25" x14ac:dyDescent="0.25">
      <c r="A122" s="80" t="s">
        <v>935</v>
      </c>
    </row>
    <row r="123" spans="1:1" ht="17.25" x14ac:dyDescent="0.25">
      <c r="A123" s="80" t="s">
        <v>936</v>
      </c>
    </row>
    <row r="124" spans="1:1" ht="17.25" x14ac:dyDescent="0.25">
      <c r="A124" s="83" t="s">
        <v>937</v>
      </c>
    </row>
    <row r="125" spans="1:1" ht="17.25" x14ac:dyDescent="0.25">
      <c r="A125" s="83" t="s">
        <v>938</v>
      </c>
    </row>
    <row r="126" spans="1:1" ht="17.25" x14ac:dyDescent="0.25">
      <c r="A126" s="83" t="s">
        <v>939</v>
      </c>
    </row>
    <row r="127" spans="1:1" ht="17.25" x14ac:dyDescent="0.25">
      <c r="A127" s="83" t="s">
        <v>940</v>
      </c>
    </row>
    <row r="128" spans="1:1" ht="17.25" x14ac:dyDescent="0.25">
      <c r="A128" s="83" t="s">
        <v>941</v>
      </c>
    </row>
    <row r="129" spans="1:1" ht="17.25" x14ac:dyDescent="0.25">
      <c r="A129" s="88" t="s">
        <v>942</v>
      </c>
    </row>
    <row r="130" spans="1:1" ht="34.5" x14ac:dyDescent="0.25">
      <c r="A130" s="83" t="s">
        <v>943</v>
      </c>
    </row>
    <row r="131" spans="1:1" ht="69" x14ac:dyDescent="0.25">
      <c r="A131" s="83" t="s">
        <v>944</v>
      </c>
    </row>
    <row r="132" spans="1:1" ht="34.5" x14ac:dyDescent="0.25">
      <c r="A132" s="83" t="s">
        <v>945</v>
      </c>
    </row>
    <row r="133" spans="1:1" ht="17.25" x14ac:dyDescent="0.25">
      <c r="A133" s="88" t="s">
        <v>946</v>
      </c>
    </row>
    <row r="134" spans="1:1" ht="34.5" x14ac:dyDescent="0.25">
      <c r="A134" s="80" t="s">
        <v>947</v>
      </c>
    </row>
    <row r="135" spans="1:1" ht="17.25" x14ac:dyDescent="0.25">
      <c r="A135" s="80"/>
    </row>
    <row r="136" spans="1:1" ht="18.75" x14ac:dyDescent="0.25">
      <c r="A136" s="81" t="s">
        <v>948</v>
      </c>
    </row>
    <row r="137" spans="1:1" ht="17.25" x14ac:dyDescent="0.25">
      <c r="A137" s="83" t="s">
        <v>949</v>
      </c>
    </row>
    <row r="138" spans="1:1" ht="34.5" x14ac:dyDescent="0.25">
      <c r="A138" s="85" t="s">
        <v>950</v>
      </c>
    </row>
    <row r="139" spans="1:1" ht="34.5" x14ac:dyDescent="0.25">
      <c r="A139" s="85" t="s">
        <v>951</v>
      </c>
    </row>
    <row r="140" spans="1:1" ht="17.25" x14ac:dyDescent="0.25">
      <c r="A140" s="84" t="s">
        <v>952</v>
      </c>
    </row>
    <row r="141" spans="1:1" ht="17.25" x14ac:dyDescent="0.25">
      <c r="A141" s="89" t="s">
        <v>953</v>
      </c>
    </row>
    <row r="142" spans="1:1" ht="34.5" x14ac:dyDescent="0.3">
      <c r="A142" s="86" t="s">
        <v>954</v>
      </c>
    </row>
    <row r="143" spans="1:1" ht="17.25" x14ac:dyDescent="0.25">
      <c r="A143" s="85" t="s">
        <v>955</v>
      </c>
    </row>
    <row r="144" spans="1:1" ht="17.25" x14ac:dyDescent="0.25">
      <c r="A144" s="85" t="s">
        <v>956</v>
      </c>
    </row>
    <row r="145" spans="1:1" ht="17.25" x14ac:dyDescent="0.25">
      <c r="A145" s="89" t="s">
        <v>957</v>
      </c>
    </row>
    <row r="146" spans="1:1" ht="17.25" x14ac:dyDescent="0.25">
      <c r="A146" s="84" t="s">
        <v>958</v>
      </c>
    </row>
    <row r="147" spans="1:1" ht="17.25" x14ac:dyDescent="0.25">
      <c r="A147" s="89" t="s">
        <v>959</v>
      </c>
    </row>
    <row r="148" spans="1:1" ht="17.25" x14ac:dyDescent="0.25">
      <c r="A148" s="85" t="s">
        <v>960</v>
      </c>
    </row>
    <row r="149" spans="1:1" ht="17.25" x14ac:dyDescent="0.25">
      <c r="A149" s="85" t="s">
        <v>961</v>
      </c>
    </row>
    <row r="150" spans="1:1" ht="17.25" x14ac:dyDescent="0.25">
      <c r="A150" s="85" t="s">
        <v>962</v>
      </c>
    </row>
    <row r="151" spans="1:1" ht="34.5" x14ac:dyDescent="0.25">
      <c r="A151" s="89" t="s">
        <v>963</v>
      </c>
    </row>
    <row r="152" spans="1:1" ht="17.25" x14ac:dyDescent="0.25">
      <c r="A152" s="84" t="s">
        <v>964</v>
      </c>
    </row>
    <row r="153" spans="1:1" ht="17.25" x14ac:dyDescent="0.25">
      <c r="A153" s="85" t="s">
        <v>965</v>
      </c>
    </row>
    <row r="154" spans="1:1" ht="17.25" x14ac:dyDescent="0.25">
      <c r="A154" s="85" t="s">
        <v>966</v>
      </c>
    </row>
    <row r="155" spans="1:1" ht="17.25" x14ac:dyDescent="0.25">
      <c r="A155" s="85" t="s">
        <v>967</v>
      </c>
    </row>
    <row r="156" spans="1:1" ht="17.25" x14ac:dyDescent="0.25">
      <c r="A156" s="85" t="s">
        <v>968</v>
      </c>
    </row>
    <row r="157" spans="1:1" ht="34.5" x14ac:dyDescent="0.25">
      <c r="A157" s="85" t="s">
        <v>969</v>
      </c>
    </row>
    <row r="158" spans="1:1" ht="34.5" x14ac:dyDescent="0.25">
      <c r="A158" s="85" t="s">
        <v>970</v>
      </c>
    </row>
    <row r="159" spans="1:1" ht="17.25" x14ac:dyDescent="0.25">
      <c r="A159" s="84" t="s">
        <v>971</v>
      </c>
    </row>
    <row r="160" spans="1:1" ht="34.5" x14ac:dyDescent="0.25">
      <c r="A160" s="85" t="s">
        <v>972</v>
      </c>
    </row>
    <row r="161" spans="1:1" ht="34.5" x14ac:dyDescent="0.25">
      <c r="A161" s="85" t="s">
        <v>973</v>
      </c>
    </row>
    <row r="162" spans="1:1" ht="17.25" x14ac:dyDescent="0.25">
      <c r="A162" s="85" t="s">
        <v>974</v>
      </c>
    </row>
    <row r="163" spans="1:1" ht="17.25" x14ac:dyDescent="0.25">
      <c r="A163" s="84" t="s">
        <v>975</v>
      </c>
    </row>
    <row r="164" spans="1:1" ht="34.5" x14ac:dyDescent="0.3">
      <c r="A164" s="91" t="s">
        <v>990</v>
      </c>
    </row>
    <row r="165" spans="1:1" ht="34.5" x14ac:dyDescent="0.25">
      <c r="A165" s="85" t="s">
        <v>976</v>
      </c>
    </row>
    <row r="166" spans="1:1" ht="17.25" x14ac:dyDescent="0.25">
      <c r="A166" s="84" t="s">
        <v>977</v>
      </c>
    </row>
    <row r="167" spans="1:1" ht="17.25" x14ac:dyDescent="0.25">
      <c r="A167" s="85" t="s">
        <v>978</v>
      </c>
    </row>
    <row r="168" spans="1:1" ht="17.25" x14ac:dyDescent="0.25">
      <c r="A168" s="84" t="s">
        <v>979</v>
      </c>
    </row>
    <row r="169" spans="1:1" ht="17.25" x14ac:dyDescent="0.3">
      <c r="A169" s="86" t="s">
        <v>980</v>
      </c>
    </row>
    <row r="170" spans="1:1" ht="17.25" x14ac:dyDescent="0.3">
      <c r="A170" s="86"/>
    </row>
    <row r="171" spans="1:1" ht="17.25" x14ac:dyDescent="0.3">
      <c r="A171" s="86"/>
    </row>
    <row r="172" spans="1:1" ht="17.25" x14ac:dyDescent="0.3">
      <c r="A172" s="86"/>
    </row>
    <row r="173" spans="1:1" ht="17.25" x14ac:dyDescent="0.3">
      <c r="A173" s="86"/>
    </row>
    <row r="174" spans="1:1" ht="17.25" x14ac:dyDescent="0.3">
      <c r="A174" s="86"/>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R43"/>
  <sheetViews>
    <sheetView zoomScale="80" zoomScaleNormal="80" workbookViewId="0">
      <selection activeCell="E6" sqref="E6:G6"/>
    </sheetView>
  </sheetViews>
  <sheetFormatPr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425" t="s">
        <v>1888</v>
      </c>
      <c r="F6" s="425"/>
      <c r="G6" s="425"/>
      <c r="H6" s="7"/>
      <c r="I6" s="7"/>
      <c r="J6" s="8"/>
    </row>
    <row r="7" spans="2:10" ht="26.25" x14ac:dyDescent="0.25">
      <c r="B7" s="6"/>
      <c r="C7" s="7"/>
      <c r="D7" s="7"/>
      <c r="E7" s="7"/>
      <c r="F7" s="380" t="s">
        <v>532</v>
      </c>
      <c r="G7" s="7"/>
      <c r="H7" s="7"/>
      <c r="I7" s="7"/>
      <c r="J7" s="8"/>
    </row>
    <row r="8" spans="2:10" ht="26.25" x14ac:dyDescent="0.25">
      <c r="B8" s="6"/>
      <c r="C8" s="7"/>
      <c r="D8" s="7"/>
      <c r="E8" s="7"/>
      <c r="F8" s="380" t="s">
        <v>2616</v>
      </c>
      <c r="G8" s="7"/>
      <c r="H8" s="7"/>
      <c r="I8" s="7"/>
      <c r="J8" s="8"/>
    </row>
    <row r="9" spans="2:10" ht="21" x14ac:dyDescent="0.25">
      <c r="B9" s="6"/>
      <c r="C9" s="7"/>
      <c r="D9" s="7"/>
      <c r="E9" s="7"/>
      <c r="F9" s="11" t="str">
        <f>"Reporting Date:"&amp;TEXT('D. Covered bond report'!B10,"dd/mm/yyyy")</f>
        <v>Reporting Date:31/12/2021</v>
      </c>
      <c r="G9" s="7"/>
      <c r="H9" s="7"/>
      <c r="I9" s="7"/>
      <c r="J9" s="8"/>
    </row>
    <row r="10" spans="2:10" ht="21" x14ac:dyDescent="0.25">
      <c r="B10" s="6"/>
      <c r="C10" s="7"/>
      <c r="D10" s="7"/>
      <c r="E10" s="7"/>
      <c r="F10" s="11" t="str">
        <f>"Cut-off Date:"&amp;TEXT('D. Covered bond report'!B10,"dd/mm/yyyy")</f>
        <v>Cut-off Date:31/12/2021</v>
      </c>
      <c r="G10" s="7"/>
      <c r="H10" s="7"/>
      <c r="I10" s="7"/>
      <c r="J10" s="8"/>
    </row>
    <row r="11" spans="2:10" ht="21" x14ac:dyDescent="0.25">
      <c r="B11" s="6"/>
      <c r="C11" s="7"/>
      <c r="D11" s="7"/>
      <c r="E11" s="7"/>
      <c r="F11" s="11"/>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2" t="s">
        <v>14</v>
      </c>
      <c r="G22" s="7"/>
      <c r="H22" s="7"/>
      <c r="I22" s="7"/>
      <c r="J22" s="8"/>
    </row>
    <row r="23" spans="2:10" x14ac:dyDescent="0.25">
      <c r="B23" s="6"/>
      <c r="C23" s="7"/>
      <c r="D23" s="7"/>
      <c r="E23" s="7"/>
      <c r="F23" s="13"/>
      <c r="G23" s="7"/>
      <c r="H23" s="7"/>
      <c r="I23" s="7"/>
      <c r="J23" s="8"/>
    </row>
    <row r="24" spans="2:10" x14ac:dyDescent="0.25">
      <c r="B24" s="6"/>
      <c r="C24" s="7"/>
      <c r="D24" s="428" t="s">
        <v>15</v>
      </c>
      <c r="E24" s="424" t="s">
        <v>16</v>
      </c>
      <c r="F24" s="424"/>
      <c r="G24" s="424"/>
      <c r="H24" s="424"/>
      <c r="I24" s="7"/>
      <c r="J24" s="8"/>
    </row>
    <row r="25" spans="2:10" x14ac:dyDescent="0.25">
      <c r="B25" s="6"/>
      <c r="C25" s="7"/>
      <c r="D25" s="7"/>
      <c r="E25" s="14"/>
      <c r="F25" s="14"/>
      <c r="G25" s="14"/>
      <c r="H25" s="7"/>
      <c r="I25" s="7"/>
      <c r="J25" s="8"/>
    </row>
    <row r="26" spans="2:10" x14ac:dyDescent="0.25">
      <c r="B26" s="6"/>
      <c r="C26" s="7"/>
      <c r="D26" s="428" t="s">
        <v>17</v>
      </c>
      <c r="E26" s="424"/>
      <c r="F26" s="424"/>
      <c r="G26" s="424"/>
      <c r="H26" s="424"/>
      <c r="I26" s="7"/>
      <c r="J26" s="8"/>
    </row>
    <row r="27" spans="2:10" x14ac:dyDescent="0.25">
      <c r="B27" s="6"/>
      <c r="C27" s="7"/>
      <c r="D27" s="15"/>
      <c r="E27" s="15"/>
      <c r="F27" s="15"/>
      <c r="G27" s="15"/>
      <c r="H27" s="15"/>
      <c r="I27" s="7"/>
      <c r="J27" s="8"/>
    </row>
    <row r="28" spans="2:10" x14ac:dyDescent="0.25">
      <c r="B28" s="6"/>
      <c r="C28" s="7"/>
      <c r="D28" s="428" t="s">
        <v>18</v>
      </c>
      <c r="E28" s="424" t="s">
        <v>16</v>
      </c>
      <c r="F28" s="424"/>
      <c r="G28" s="424"/>
      <c r="H28" s="424"/>
      <c r="I28" s="7"/>
      <c r="J28" s="8"/>
    </row>
    <row r="29" spans="2:10" x14ac:dyDescent="0.25">
      <c r="B29" s="6"/>
      <c r="C29" s="7"/>
      <c r="D29" s="15"/>
      <c r="E29" s="15"/>
      <c r="F29" s="15"/>
      <c r="G29" s="15"/>
      <c r="H29" s="15"/>
      <c r="I29" s="7"/>
      <c r="J29" s="8"/>
    </row>
    <row r="30" spans="2:10" x14ac:dyDescent="0.25">
      <c r="B30" s="6"/>
      <c r="C30" s="7"/>
      <c r="D30" s="428" t="s">
        <v>19</v>
      </c>
      <c r="E30" s="424" t="s">
        <v>16</v>
      </c>
      <c r="F30" s="424"/>
      <c r="G30" s="424"/>
      <c r="H30" s="424"/>
      <c r="I30" s="7"/>
      <c r="J30" s="8"/>
    </row>
    <row r="31" spans="2:10" x14ac:dyDescent="0.25">
      <c r="B31" s="6"/>
      <c r="C31" s="7"/>
      <c r="D31" s="15"/>
      <c r="E31" s="15"/>
      <c r="F31" s="15"/>
      <c r="G31" s="15"/>
      <c r="H31" s="15"/>
      <c r="I31" s="7"/>
      <c r="J31" s="8"/>
    </row>
    <row r="32" spans="2:10" x14ac:dyDescent="0.25">
      <c r="B32" s="6"/>
      <c r="C32" s="7"/>
      <c r="D32" s="428" t="s">
        <v>20</v>
      </c>
      <c r="E32" s="424" t="s">
        <v>16</v>
      </c>
      <c r="F32" s="424"/>
      <c r="G32" s="424"/>
      <c r="H32" s="424"/>
      <c r="I32" s="7"/>
      <c r="J32" s="8"/>
    </row>
    <row r="33" spans="1:18" x14ac:dyDescent="0.25">
      <c r="B33" s="6"/>
      <c r="C33" s="7"/>
      <c r="D33" s="14"/>
      <c r="E33" s="14"/>
      <c r="F33" s="14"/>
      <c r="G33" s="14"/>
      <c r="H33" s="14"/>
      <c r="I33" s="7"/>
      <c r="J33" s="8"/>
    </row>
    <row r="34" spans="1:18" x14ac:dyDescent="0.25">
      <c r="B34" s="6"/>
      <c r="C34" s="7"/>
      <c r="D34" s="428" t="s">
        <v>21</v>
      </c>
      <c r="E34" s="424" t="s">
        <v>16</v>
      </c>
      <c r="F34" s="424"/>
      <c r="G34" s="424"/>
      <c r="H34" s="424"/>
      <c r="I34" s="7"/>
      <c r="J34" s="8"/>
    </row>
    <row r="35" spans="1:18" x14ac:dyDescent="0.25">
      <c r="B35" s="6"/>
      <c r="C35" s="7"/>
      <c r="D35" s="7"/>
      <c r="E35" s="7"/>
      <c r="F35" s="7"/>
      <c r="G35" s="7"/>
      <c r="H35" s="7"/>
      <c r="I35" s="7"/>
      <c r="J35" s="8"/>
    </row>
    <row r="36" spans="1:18" x14ac:dyDescent="0.25">
      <c r="B36" s="6"/>
      <c r="C36" s="7"/>
      <c r="D36" s="426" t="s">
        <v>22</v>
      </c>
      <c r="E36" s="427"/>
      <c r="F36" s="427"/>
      <c r="G36" s="427"/>
      <c r="H36" s="427"/>
      <c r="I36" s="7"/>
      <c r="J36" s="8"/>
    </row>
    <row r="37" spans="1:18" x14ac:dyDescent="0.25">
      <c r="B37" s="6"/>
      <c r="C37" s="7"/>
      <c r="D37" s="7"/>
      <c r="E37" s="7"/>
      <c r="F37" s="13"/>
      <c r="G37" s="7"/>
      <c r="H37" s="7"/>
      <c r="I37" s="7"/>
      <c r="J37" s="8"/>
    </row>
    <row r="38" spans="1:18" x14ac:dyDescent="0.25">
      <c r="B38" s="6"/>
      <c r="C38" s="7"/>
      <c r="D38" s="426" t="s">
        <v>1108</v>
      </c>
      <c r="E38" s="427"/>
      <c r="F38" s="427"/>
      <c r="G38" s="427"/>
      <c r="H38" s="427"/>
      <c r="I38" s="7"/>
      <c r="J38" s="8"/>
    </row>
    <row r="39" spans="1:18" x14ac:dyDescent="0.25">
      <c r="B39" s="6"/>
      <c r="C39" s="7"/>
      <c r="D39" s="96"/>
      <c r="E39" s="96"/>
      <c r="F39" s="96"/>
      <c r="G39" s="96"/>
      <c r="H39" s="96"/>
      <c r="I39" s="7"/>
      <c r="J39" s="8"/>
    </row>
    <row r="40" spans="1:18" s="209" customFormat="1" x14ac:dyDescent="0.25">
      <c r="A40" s="2"/>
      <c r="B40" s="6"/>
      <c r="C40" s="7"/>
      <c r="D40" s="423" t="s">
        <v>1786</v>
      </c>
      <c r="E40" s="424" t="s">
        <v>16</v>
      </c>
      <c r="F40" s="424"/>
      <c r="G40" s="424"/>
      <c r="H40" s="424"/>
      <c r="I40" s="7"/>
      <c r="J40" s="8"/>
      <c r="K40" s="2"/>
      <c r="L40" s="2"/>
      <c r="M40" s="2"/>
      <c r="N40" s="2"/>
      <c r="O40" s="2"/>
      <c r="P40" s="2"/>
      <c r="Q40" s="2"/>
      <c r="R40" s="2"/>
    </row>
    <row r="41" spans="1:18" s="209" customFormat="1" x14ac:dyDescent="0.25">
      <c r="A41" s="2"/>
      <c r="B41" s="6"/>
      <c r="C41" s="7"/>
      <c r="D41" s="7"/>
      <c r="E41" s="276"/>
      <c r="F41" s="276"/>
      <c r="G41" s="276"/>
      <c r="H41" s="276"/>
      <c r="I41" s="7"/>
      <c r="J41" s="8"/>
      <c r="K41" s="2"/>
      <c r="L41" s="2"/>
      <c r="M41" s="2"/>
      <c r="N41" s="2"/>
      <c r="O41" s="2"/>
      <c r="P41" s="2"/>
      <c r="Q41" s="2"/>
      <c r="R41" s="2"/>
    </row>
    <row r="42" spans="1:18" s="209" customFormat="1" x14ac:dyDescent="0.25">
      <c r="A42" s="2"/>
      <c r="B42" s="6"/>
      <c r="C42" s="7"/>
      <c r="D42" s="423" t="s">
        <v>1873</v>
      </c>
      <c r="E42" s="424"/>
      <c r="F42" s="424"/>
      <c r="G42" s="424"/>
      <c r="H42" s="424"/>
      <c r="I42" s="7"/>
      <c r="J42" s="8"/>
      <c r="K42" s="2"/>
      <c r="L42" s="2"/>
      <c r="M42" s="2"/>
      <c r="N42" s="2"/>
      <c r="O42" s="2"/>
      <c r="P42" s="2"/>
      <c r="Q42" s="2"/>
      <c r="R42" s="2"/>
    </row>
    <row r="43" spans="1:18" ht="15.75" thickBot="1" x14ac:dyDescent="0.3">
      <c r="B43" s="16"/>
      <c r="C43" s="17"/>
      <c r="D43" s="17"/>
      <c r="E43" s="17"/>
      <c r="F43" s="17"/>
      <c r="G43" s="17"/>
      <c r="H43" s="17"/>
      <c r="I43" s="17"/>
      <c r="J43" s="18"/>
    </row>
  </sheetData>
  <mergeCells count="11">
    <mergeCell ref="D42:H42"/>
    <mergeCell ref="D40:H40"/>
    <mergeCell ref="E6:G6"/>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40:H40" location="'F1. Optional Sustainable M data'!A1" display="Worksheet F1: Optional Sustainable M data"/>
    <hyperlink ref="D42:H42" location="'F1. Optional Sustainable M data'!A1" display="Temp. Optional COVID 19 impact"/>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413"/>
  <sheetViews>
    <sheetView zoomScale="80" zoomScaleNormal="80" workbookViewId="0">
      <selection activeCell="C231" sqref="C231"/>
    </sheetView>
  </sheetViews>
  <sheetFormatPr defaultColWidth="8.85546875" defaultRowHeight="15" outlineLevelRow="1" x14ac:dyDescent="0.25"/>
  <cols>
    <col min="1" max="1" width="13.28515625" style="25" customWidth="1"/>
    <col min="2" max="2" width="60.7109375" style="25" customWidth="1"/>
    <col min="3" max="3" width="39.140625" style="25" bestFit="1" customWidth="1"/>
    <col min="4" max="4" width="35.140625" style="25" bestFit="1" customWidth="1"/>
    <col min="5" max="5" width="6.7109375" style="25" customWidth="1"/>
    <col min="6" max="6" width="41.7109375" style="25" customWidth="1"/>
    <col min="7" max="7" width="41.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4"/>
  </cols>
  <sheetData>
    <row r="1" spans="1:13" ht="31.5" x14ac:dyDescent="0.25">
      <c r="A1" s="139" t="s">
        <v>1109</v>
      </c>
      <c r="B1" s="139"/>
      <c r="C1" s="23"/>
      <c r="D1" s="23"/>
      <c r="E1" s="23"/>
      <c r="F1" s="293" t="s">
        <v>1889</v>
      </c>
      <c r="H1" s="23"/>
      <c r="I1" s="139"/>
      <c r="J1" s="23"/>
      <c r="K1" s="23"/>
      <c r="L1" s="23"/>
      <c r="M1" s="23"/>
    </row>
    <row r="2" spans="1:13" ht="15.75" thickBot="1" x14ac:dyDescent="0.3">
      <c r="A2" s="23"/>
      <c r="B2" s="24"/>
      <c r="C2" s="24"/>
      <c r="D2" s="23"/>
      <c r="E2" s="23"/>
      <c r="F2" s="23"/>
      <c r="H2" s="23"/>
      <c r="L2" s="23"/>
      <c r="M2" s="23"/>
    </row>
    <row r="3" spans="1:13" ht="19.5" thickBot="1" x14ac:dyDescent="0.3">
      <c r="A3" s="26"/>
      <c r="B3" s="27" t="s">
        <v>23</v>
      </c>
      <c r="C3" s="381" t="s">
        <v>1142</v>
      </c>
      <c r="D3" s="26"/>
      <c r="E3" s="26"/>
      <c r="F3" s="23"/>
      <c r="G3" s="26"/>
      <c r="H3" s="23"/>
      <c r="L3" s="23"/>
      <c r="M3" s="23"/>
    </row>
    <row r="4" spans="1:13" ht="15.75" thickBot="1" x14ac:dyDescent="0.3">
      <c r="H4" s="23"/>
      <c r="L4" s="23"/>
      <c r="M4" s="23"/>
    </row>
    <row r="5" spans="1:13" ht="18.75" x14ac:dyDescent="0.25">
      <c r="A5" s="29"/>
      <c r="B5" s="30" t="s">
        <v>25</v>
      </c>
      <c r="C5" s="29"/>
      <c r="E5" s="31"/>
      <c r="F5" s="31"/>
      <c r="H5" s="23"/>
      <c r="L5" s="23"/>
      <c r="M5" s="23"/>
    </row>
    <row r="6" spans="1:13" x14ac:dyDescent="0.25">
      <c r="B6" s="33" t="s">
        <v>26</v>
      </c>
      <c r="C6" s="211"/>
      <c r="D6" s="211"/>
      <c r="H6" s="23"/>
      <c r="L6" s="23"/>
      <c r="M6" s="23"/>
    </row>
    <row r="7" spans="1:13" x14ac:dyDescent="0.25">
      <c r="B7" s="32" t="s">
        <v>27</v>
      </c>
      <c r="C7" s="211"/>
      <c r="D7" s="211"/>
      <c r="H7" s="23"/>
      <c r="L7" s="23"/>
      <c r="M7" s="23"/>
    </row>
    <row r="8" spans="1:13" x14ac:dyDescent="0.25">
      <c r="B8" s="32" t="s">
        <v>28</v>
      </c>
      <c r="C8" s="211"/>
      <c r="D8" s="211"/>
      <c r="F8" s="25" t="s">
        <v>29</v>
      </c>
      <c r="H8" s="23"/>
      <c r="L8" s="23"/>
      <c r="M8" s="23"/>
    </row>
    <row r="9" spans="1:13" x14ac:dyDescent="0.25">
      <c r="B9" s="33" t="s">
        <v>30</v>
      </c>
      <c r="H9" s="23"/>
      <c r="L9" s="23"/>
      <c r="M9" s="23"/>
    </row>
    <row r="10" spans="1:13" x14ac:dyDescent="0.25">
      <c r="B10" s="33" t="s">
        <v>31</v>
      </c>
      <c r="H10" s="23"/>
      <c r="L10" s="23"/>
      <c r="M10" s="23"/>
    </row>
    <row r="11" spans="1:13" ht="15.75" thickBot="1" x14ac:dyDescent="0.3">
      <c r="B11" s="34" t="s">
        <v>32</v>
      </c>
      <c r="H11" s="23"/>
      <c r="L11" s="23"/>
      <c r="M11" s="23"/>
    </row>
    <row r="12" spans="1:13" x14ac:dyDescent="0.25">
      <c r="B12" s="35"/>
      <c r="H12" s="23"/>
      <c r="L12" s="23"/>
      <c r="M12" s="23"/>
    </row>
    <row r="13" spans="1:13" ht="37.5" x14ac:dyDescent="0.25">
      <c r="A13" s="36" t="s">
        <v>33</v>
      </c>
      <c r="B13" s="36" t="s">
        <v>26</v>
      </c>
      <c r="C13" s="37"/>
      <c r="D13" s="37"/>
      <c r="E13" s="37"/>
      <c r="F13" s="37"/>
      <c r="G13" s="38"/>
      <c r="H13" s="23"/>
      <c r="L13" s="23"/>
      <c r="M13" s="23"/>
    </row>
    <row r="14" spans="1:13" x14ac:dyDescent="0.25">
      <c r="A14" s="25" t="s">
        <v>34</v>
      </c>
      <c r="B14" s="39" t="s">
        <v>0</v>
      </c>
      <c r="C14" s="382" t="s">
        <v>532</v>
      </c>
      <c r="E14" s="31"/>
      <c r="F14" s="31"/>
      <c r="H14" s="23"/>
      <c r="L14" s="23"/>
      <c r="M14" s="23"/>
    </row>
    <row r="15" spans="1:13" x14ac:dyDescent="0.25">
      <c r="A15" s="25" t="s">
        <v>36</v>
      </c>
      <c r="B15" s="39" t="s">
        <v>37</v>
      </c>
      <c r="C15" s="383" t="s">
        <v>2218</v>
      </c>
      <c r="E15" s="31"/>
      <c r="F15" s="31"/>
      <c r="H15" s="23"/>
      <c r="L15" s="23"/>
      <c r="M15" s="23"/>
    </row>
    <row r="16" spans="1:13" ht="59.1" customHeight="1" x14ac:dyDescent="0.25">
      <c r="A16" s="25" t="s">
        <v>38</v>
      </c>
      <c r="B16" s="39" t="s">
        <v>39</v>
      </c>
      <c r="C16" s="384" t="s">
        <v>2617</v>
      </c>
      <c r="E16" s="31"/>
      <c r="F16" s="31"/>
      <c r="H16" s="23"/>
      <c r="L16" s="23"/>
      <c r="M16" s="23"/>
    </row>
    <row r="17" spans="1:13" x14ac:dyDescent="0.25">
      <c r="A17" s="25" t="s">
        <v>40</v>
      </c>
      <c r="B17" s="39" t="s">
        <v>41</v>
      </c>
      <c r="C17" s="385" t="str">
        <f>'D. Covered bond report'!B10</f>
        <v>31/12/2021</v>
      </c>
      <c r="E17" s="31"/>
      <c r="F17" s="31"/>
      <c r="H17" s="23"/>
      <c r="L17" s="23"/>
      <c r="M17" s="23"/>
    </row>
    <row r="18" spans="1:13" outlineLevel="1" x14ac:dyDescent="0.25">
      <c r="A18" s="25" t="s">
        <v>42</v>
      </c>
      <c r="B18" s="40" t="s">
        <v>43</v>
      </c>
      <c r="E18" s="31"/>
      <c r="F18" s="31"/>
      <c r="H18" s="23"/>
      <c r="L18" s="23"/>
      <c r="M18" s="23"/>
    </row>
    <row r="19" spans="1:13" outlineLevel="1" x14ac:dyDescent="0.25">
      <c r="A19" s="25" t="s">
        <v>44</v>
      </c>
      <c r="B19" s="40" t="s">
        <v>45</v>
      </c>
      <c r="E19" s="31"/>
      <c r="F19" s="31"/>
      <c r="H19" s="23"/>
      <c r="L19" s="23"/>
      <c r="M19" s="23"/>
    </row>
    <row r="20" spans="1:13" outlineLevel="1" x14ac:dyDescent="0.25">
      <c r="A20" s="25" t="s">
        <v>46</v>
      </c>
      <c r="B20" s="40"/>
      <c r="E20" s="31"/>
      <c r="F20" s="31"/>
      <c r="H20" s="23"/>
      <c r="L20" s="23"/>
      <c r="M20" s="23"/>
    </row>
    <row r="21" spans="1:13" outlineLevel="1" x14ac:dyDescent="0.25">
      <c r="A21" s="25" t="s">
        <v>47</v>
      </c>
      <c r="B21" s="40"/>
      <c r="E21" s="31"/>
      <c r="F21" s="31"/>
      <c r="H21" s="23"/>
      <c r="L21" s="23"/>
      <c r="M21" s="23"/>
    </row>
    <row r="22" spans="1:13" outlineLevel="1" x14ac:dyDescent="0.25">
      <c r="A22" s="25" t="s">
        <v>48</v>
      </c>
      <c r="B22" s="40"/>
      <c r="E22" s="31"/>
      <c r="F22" s="31"/>
      <c r="H22" s="23"/>
      <c r="L22" s="23"/>
      <c r="M22" s="23"/>
    </row>
    <row r="23" spans="1:13" outlineLevel="1" x14ac:dyDescent="0.25">
      <c r="A23" s="25" t="s">
        <v>49</v>
      </c>
      <c r="B23" s="40"/>
      <c r="E23" s="31"/>
      <c r="F23" s="31"/>
      <c r="H23" s="23"/>
      <c r="L23" s="23"/>
      <c r="M23" s="23"/>
    </row>
    <row r="24" spans="1:13" outlineLevel="1" x14ac:dyDescent="0.25">
      <c r="A24" s="25" t="s">
        <v>50</v>
      </c>
      <c r="B24" s="40"/>
      <c r="E24" s="31"/>
      <c r="F24" s="31"/>
      <c r="H24" s="23"/>
      <c r="L24" s="23"/>
      <c r="M24" s="23"/>
    </row>
    <row r="25" spans="1:13" outlineLevel="1" x14ac:dyDescent="0.25">
      <c r="A25" s="25" t="s">
        <v>51</v>
      </c>
      <c r="B25" s="40"/>
      <c r="E25" s="31"/>
      <c r="F25" s="31"/>
      <c r="H25" s="23"/>
      <c r="L25" s="23"/>
      <c r="M25" s="23"/>
    </row>
    <row r="26" spans="1:13" ht="18.75" x14ac:dyDescent="0.25">
      <c r="A26" s="37"/>
      <c r="B26" s="36" t="s">
        <v>27</v>
      </c>
      <c r="C26" s="37"/>
      <c r="D26" s="37"/>
      <c r="E26" s="37"/>
      <c r="F26" s="37"/>
      <c r="G26" s="38"/>
      <c r="H26" s="23"/>
      <c r="L26" s="23"/>
      <c r="M26" s="23"/>
    </row>
    <row r="27" spans="1:13" x14ac:dyDescent="0.25">
      <c r="A27" s="25" t="s">
        <v>52</v>
      </c>
      <c r="B27" s="41" t="s">
        <v>53</v>
      </c>
      <c r="C27" s="383" t="s">
        <v>2334</v>
      </c>
      <c r="D27" s="42"/>
      <c r="E27" s="42"/>
      <c r="F27" s="42"/>
      <c r="H27" s="23"/>
      <c r="L27" s="23"/>
      <c r="M27" s="23"/>
    </row>
    <row r="28" spans="1:13" x14ac:dyDescent="0.25">
      <c r="A28" s="25" t="s">
        <v>54</v>
      </c>
      <c r="B28" s="41" t="s">
        <v>55</v>
      </c>
      <c r="C28" s="383" t="s">
        <v>2334</v>
      </c>
      <c r="D28" s="42"/>
      <c r="E28" s="42"/>
      <c r="F28" s="42"/>
      <c r="H28" s="23"/>
      <c r="L28" s="23"/>
      <c r="M28" s="23"/>
    </row>
    <row r="29" spans="1:13" x14ac:dyDescent="0.25">
      <c r="A29" s="25" t="s">
        <v>56</v>
      </c>
      <c r="B29" s="41" t="s">
        <v>57</v>
      </c>
      <c r="C29" s="386" t="s">
        <v>2618</v>
      </c>
      <c r="E29" s="42"/>
      <c r="F29" s="42"/>
      <c r="H29" s="23"/>
      <c r="L29" s="23"/>
      <c r="M29" s="23"/>
    </row>
    <row r="30" spans="1:13" outlineLevel="1" x14ac:dyDescent="0.25">
      <c r="A30" s="25" t="s">
        <v>58</v>
      </c>
      <c r="B30" s="41"/>
      <c r="E30" s="42"/>
      <c r="F30" s="42"/>
      <c r="H30" s="23"/>
      <c r="L30" s="23"/>
      <c r="M30" s="23"/>
    </row>
    <row r="31" spans="1:13" outlineLevel="1" x14ac:dyDescent="0.25">
      <c r="A31" s="25" t="s">
        <v>59</v>
      </c>
      <c r="B31" s="41"/>
      <c r="E31" s="42"/>
      <c r="F31" s="42"/>
      <c r="H31" s="23"/>
      <c r="L31" s="23"/>
      <c r="M31" s="23"/>
    </row>
    <row r="32" spans="1:13" outlineLevel="1" x14ac:dyDescent="0.25">
      <c r="A32" s="25" t="s">
        <v>60</v>
      </c>
      <c r="B32" s="41"/>
      <c r="E32" s="42"/>
      <c r="F32" s="42"/>
      <c r="H32" s="23"/>
      <c r="L32" s="23"/>
      <c r="M32" s="23"/>
    </row>
    <row r="33" spans="1:14" outlineLevel="1" x14ac:dyDescent="0.25">
      <c r="A33" s="25" t="s">
        <v>61</v>
      </c>
      <c r="B33" s="41"/>
      <c r="E33" s="42"/>
      <c r="F33" s="42"/>
      <c r="H33" s="23"/>
      <c r="L33" s="23"/>
      <c r="M33" s="23"/>
    </row>
    <row r="34" spans="1:14" outlineLevel="1" x14ac:dyDescent="0.25">
      <c r="A34" s="25" t="s">
        <v>62</v>
      </c>
      <c r="B34" s="41"/>
      <c r="E34" s="42"/>
      <c r="F34" s="42"/>
      <c r="H34" s="23"/>
      <c r="L34" s="23"/>
      <c r="M34" s="23"/>
    </row>
    <row r="35" spans="1:14" outlineLevel="1" x14ac:dyDescent="0.25">
      <c r="A35" s="25" t="s">
        <v>63</v>
      </c>
      <c r="B35" s="43"/>
      <c r="E35" s="42"/>
      <c r="F35" s="42"/>
      <c r="H35" s="23"/>
      <c r="L35" s="23"/>
      <c r="M35" s="23"/>
    </row>
    <row r="36" spans="1:14" ht="18.75" x14ac:dyDescent="0.25">
      <c r="A36" s="36"/>
      <c r="B36" s="36" t="s">
        <v>28</v>
      </c>
      <c r="C36" s="36"/>
      <c r="D36" s="37"/>
      <c r="E36" s="37"/>
      <c r="F36" s="37"/>
      <c r="G36" s="38"/>
      <c r="H36" s="23"/>
      <c r="L36" s="23"/>
      <c r="M36" s="23"/>
    </row>
    <row r="37" spans="1:14" ht="15" customHeight="1" x14ac:dyDescent="0.25">
      <c r="A37" s="44"/>
      <c r="B37" s="45" t="s">
        <v>64</v>
      </c>
      <c r="C37" s="44" t="s">
        <v>65</v>
      </c>
      <c r="D37" s="46"/>
      <c r="E37" s="46"/>
      <c r="F37" s="46"/>
      <c r="G37" s="47"/>
      <c r="H37" s="23"/>
      <c r="L37" s="23"/>
      <c r="M37" s="23"/>
    </row>
    <row r="38" spans="1:14" x14ac:dyDescent="0.25">
      <c r="A38" s="25" t="s">
        <v>4</v>
      </c>
      <c r="B38" s="42" t="s">
        <v>981</v>
      </c>
      <c r="C38" s="142">
        <f>C58</f>
        <v>3606.0239310000002</v>
      </c>
      <c r="F38" s="42"/>
      <c r="H38" s="23"/>
      <c r="L38" s="23"/>
      <c r="M38" s="23"/>
    </row>
    <row r="39" spans="1:14" x14ac:dyDescent="0.25">
      <c r="A39" s="25" t="s">
        <v>66</v>
      </c>
      <c r="B39" s="42" t="s">
        <v>67</v>
      </c>
      <c r="C39" s="387">
        <f>'D. Covered bond report'!B149/1000000</f>
        <v>1832.8</v>
      </c>
      <c r="F39" s="42"/>
      <c r="H39" s="23"/>
      <c r="L39" s="23"/>
      <c r="M39" s="23"/>
      <c r="N39" s="54"/>
    </row>
    <row r="40" spans="1:14" outlineLevel="1" x14ac:dyDescent="0.25">
      <c r="A40" s="25" t="s">
        <v>68</v>
      </c>
      <c r="B40" s="48" t="s">
        <v>69</v>
      </c>
      <c r="C40" s="388" t="s">
        <v>808</v>
      </c>
      <c r="F40" s="42"/>
      <c r="H40" s="23"/>
      <c r="L40" s="23"/>
      <c r="M40" s="23"/>
      <c r="N40" s="54"/>
    </row>
    <row r="41" spans="1:14" outlineLevel="1" x14ac:dyDescent="0.25">
      <c r="A41" s="25" t="s">
        <v>71</v>
      </c>
      <c r="B41" s="48" t="s">
        <v>72</v>
      </c>
      <c r="C41" s="388" t="s">
        <v>808</v>
      </c>
      <c r="F41" s="42"/>
      <c r="H41" s="23"/>
      <c r="L41" s="23"/>
      <c r="M41" s="23"/>
      <c r="N41" s="54"/>
    </row>
    <row r="42" spans="1:14" outlineLevel="1" x14ac:dyDescent="0.25">
      <c r="A42" s="25" t="s">
        <v>73</v>
      </c>
      <c r="B42" s="48"/>
      <c r="C42" s="142"/>
      <c r="F42" s="42"/>
      <c r="H42" s="23"/>
      <c r="L42" s="23"/>
      <c r="M42" s="23"/>
      <c r="N42" s="54"/>
    </row>
    <row r="43" spans="1:14" outlineLevel="1" x14ac:dyDescent="0.25">
      <c r="A43" s="54" t="s">
        <v>1154</v>
      </c>
      <c r="B43" s="42"/>
      <c r="F43" s="42"/>
      <c r="H43" s="23"/>
      <c r="L43" s="23"/>
      <c r="M43" s="23"/>
      <c r="N43" s="54"/>
    </row>
    <row r="44" spans="1:14" ht="15" customHeight="1" x14ac:dyDescent="0.25">
      <c r="A44" s="44"/>
      <c r="B44" s="45" t="s">
        <v>74</v>
      </c>
      <c r="C44" s="92" t="s">
        <v>982</v>
      </c>
      <c r="D44" s="44" t="s">
        <v>75</v>
      </c>
      <c r="E44" s="46"/>
      <c r="F44" s="47" t="s">
        <v>76</v>
      </c>
      <c r="G44" s="47" t="s">
        <v>77</v>
      </c>
      <c r="H44" s="23"/>
      <c r="L44" s="23"/>
      <c r="M44" s="23"/>
      <c r="N44" s="54"/>
    </row>
    <row r="45" spans="1:14" x14ac:dyDescent="0.25">
      <c r="A45" s="25" t="s">
        <v>8</v>
      </c>
      <c r="B45" s="42" t="s">
        <v>78</v>
      </c>
      <c r="C45" s="216">
        <v>0.08</v>
      </c>
      <c r="D45" s="138">
        <f>IF(OR(C38="[For completion]",C39="[For completion]"),"Please complete G.3.1.1 and G.3.1.2",(C38/C39-1))</f>
        <v>0.96749450621999133</v>
      </c>
      <c r="E45" s="138"/>
      <c r="F45" s="138">
        <f>(1/MAX('D. Covered bond report'!B135:B137))-1</f>
        <v>8.1081081081080919E-2</v>
      </c>
      <c r="G45" s="383" t="s">
        <v>2619</v>
      </c>
      <c r="H45" s="23"/>
      <c r="L45" s="23"/>
      <c r="M45" s="23"/>
      <c r="N45" s="54"/>
    </row>
    <row r="46" spans="1:14" outlineLevel="1" x14ac:dyDescent="0.25">
      <c r="A46" s="25" t="s">
        <v>79</v>
      </c>
      <c r="B46" s="40" t="s">
        <v>80</v>
      </c>
      <c r="C46" s="138"/>
      <c r="D46" s="138">
        <f>'D. Covered bond report'!B141</f>
        <v>0.68803492852466175</v>
      </c>
      <c r="E46" s="138"/>
      <c r="F46" s="138"/>
      <c r="G46" s="61"/>
      <c r="H46" s="23"/>
      <c r="L46" s="23"/>
      <c r="M46" s="23"/>
      <c r="N46" s="54"/>
    </row>
    <row r="47" spans="1:14" outlineLevel="1" x14ac:dyDescent="0.25">
      <c r="A47" s="25" t="s">
        <v>81</v>
      </c>
      <c r="B47" s="40" t="s">
        <v>82</v>
      </c>
      <c r="C47" s="138"/>
      <c r="D47" s="138"/>
      <c r="E47" s="138"/>
      <c r="F47" s="138"/>
      <c r="G47" s="61"/>
      <c r="H47" s="23"/>
      <c r="L47" s="23"/>
      <c r="M47" s="23"/>
      <c r="N47" s="54"/>
    </row>
    <row r="48" spans="1:14" outlineLevel="1" x14ac:dyDescent="0.25">
      <c r="A48" s="25" t="s">
        <v>83</v>
      </c>
      <c r="B48" s="40"/>
      <c r="C48" s="61"/>
      <c r="D48" s="61"/>
      <c r="E48" s="61"/>
      <c r="F48" s="61"/>
      <c r="G48" s="61"/>
      <c r="H48" s="23"/>
      <c r="L48" s="23"/>
      <c r="M48" s="23"/>
      <c r="N48" s="54"/>
    </row>
    <row r="49" spans="1:14" outlineLevel="1" x14ac:dyDescent="0.25">
      <c r="A49" s="25" t="s">
        <v>84</v>
      </c>
      <c r="B49" s="40"/>
      <c r="C49" s="61"/>
      <c r="D49" s="61"/>
      <c r="E49" s="61"/>
      <c r="F49" s="61"/>
      <c r="G49" s="61"/>
      <c r="H49" s="23"/>
      <c r="L49" s="23"/>
      <c r="M49" s="23"/>
      <c r="N49" s="54"/>
    </row>
    <row r="50" spans="1:14" outlineLevel="1" x14ac:dyDescent="0.25">
      <c r="A50" s="25" t="s">
        <v>85</v>
      </c>
      <c r="B50" s="40"/>
      <c r="C50" s="61"/>
      <c r="D50" s="61"/>
      <c r="E50" s="61"/>
      <c r="F50" s="61"/>
      <c r="G50" s="61"/>
      <c r="H50" s="23"/>
      <c r="L50" s="23"/>
      <c r="M50" s="23"/>
      <c r="N50" s="54"/>
    </row>
    <row r="51" spans="1:14" outlineLevel="1" x14ac:dyDescent="0.25">
      <c r="A51" s="25" t="s">
        <v>86</v>
      </c>
      <c r="B51" s="40"/>
      <c r="C51" s="61"/>
      <c r="D51" s="61"/>
      <c r="E51" s="61"/>
      <c r="F51" s="61"/>
      <c r="G51" s="61"/>
      <c r="H51" s="23"/>
      <c r="L51" s="23"/>
      <c r="M51" s="23"/>
      <c r="N51" s="54"/>
    </row>
    <row r="52" spans="1:14" ht="15" customHeight="1" x14ac:dyDescent="0.25">
      <c r="A52" s="44"/>
      <c r="B52" s="45" t="s">
        <v>87</v>
      </c>
      <c r="C52" s="44" t="s">
        <v>65</v>
      </c>
      <c r="D52" s="44"/>
      <c r="E52" s="46"/>
      <c r="F52" s="47" t="s">
        <v>88</v>
      </c>
      <c r="G52" s="47"/>
      <c r="H52" s="23"/>
      <c r="L52" s="23"/>
      <c r="M52" s="23"/>
      <c r="N52" s="54"/>
    </row>
    <row r="53" spans="1:14" x14ac:dyDescent="0.25">
      <c r="A53" s="25" t="s">
        <v>89</v>
      </c>
      <c r="B53" s="42" t="s">
        <v>90</v>
      </c>
      <c r="C53" s="142">
        <f>'D. Covered bond report'!B151/1000000</f>
        <v>3606.0239310000002</v>
      </c>
      <c r="E53" s="49"/>
      <c r="F53" s="148">
        <f>IF($C$58=0,"",IF(C53="[for completion]","",C53/$C$58))</f>
        <v>1</v>
      </c>
      <c r="G53" s="50"/>
      <c r="H53" s="23"/>
      <c r="L53" s="23"/>
      <c r="M53" s="23"/>
      <c r="N53" s="54"/>
    </row>
    <row r="54" spans="1:14" x14ac:dyDescent="0.25">
      <c r="A54" s="25" t="s">
        <v>91</v>
      </c>
      <c r="B54" s="42" t="s">
        <v>92</v>
      </c>
      <c r="C54" s="388">
        <v>0</v>
      </c>
      <c r="E54" s="49"/>
      <c r="F54" s="148">
        <f>IF($C$58=0,"",IF(C54="[for completion]","",C54/$C$58))</f>
        <v>0</v>
      </c>
      <c r="G54" s="50"/>
      <c r="H54" s="23"/>
      <c r="L54" s="23"/>
      <c r="M54" s="23"/>
      <c r="N54" s="54"/>
    </row>
    <row r="55" spans="1:14" x14ac:dyDescent="0.25">
      <c r="A55" s="25" t="s">
        <v>93</v>
      </c>
      <c r="B55" s="42" t="s">
        <v>94</v>
      </c>
      <c r="C55" s="388">
        <v>0</v>
      </c>
      <c r="E55" s="49"/>
      <c r="F55" s="156">
        <f t="shared" ref="F55:F56" si="0">IF($C$58=0,"",IF(C55="[for completion]","",C55/$C$58))</f>
        <v>0</v>
      </c>
      <c r="G55" s="50"/>
      <c r="H55" s="23"/>
      <c r="L55" s="23"/>
      <c r="M55" s="23"/>
      <c r="N55" s="54"/>
    </row>
    <row r="56" spans="1:14" x14ac:dyDescent="0.25">
      <c r="A56" s="25" t="s">
        <v>95</v>
      </c>
      <c r="B56" s="42" t="s">
        <v>96</v>
      </c>
      <c r="C56" s="142">
        <f>C179</f>
        <v>0</v>
      </c>
      <c r="E56" s="49"/>
      <c r="F56" s="156">
        <f t="shared" si="0"/>
        <v>0</v>
      </c>
      <c r="G56" s="50"/>
      <c r="H56" s="23"/>
      <c r="L56" s="23"/>
      <c r="M56" s="23"/>
      <c r="N56" s="54"/>
    </row>
    <row r="57" spans="1:14" x14ac:dyDescent="0.25">
      <c r="A57" s="25" t="s">
        <v>97</v>
      </c>
      <c r="B57" s="25" t="s">
        <v>98</v>
      </c>
      <c r="C57" s="142">
        <v>0</v>
      </c>
      <c r="E57" s="49"/>
      <c r="F57" s="148">
        <f>IF($C$58=0,"",IF(C57="[for completion]","",C57/$C$58))</f>
        <v>0</v>
      </c>
      <c r="G57" s="50"/>
      <c r="H57" s="23"/>
      <c r="L57" s="23"/>
      <c r="M57" s="23"/>
      <c r="N57" s="54"/>
    </row>
    <row r="58" spans="1:14" x14ac:dyDescent="0.25">
      <c r="A58" s="25" t="s">
        <v>99</v>
      </c>
      <c r="B58" s="51" t="s">
        <v>100</v>
      </c>
      <c r="C58" s="144">
        <f>SUM(C53:C57)</f>
        <v>3606.0239310000002</v>
      </c>
      <c r="D58" s="49"/>
      <c r="E58" s="49"/>
      <c r="F58" s="149">
        <f>SUM(F53:F57)</f>
        <v>1</v>
      </c>
      <c r="G58" s="50"/>
      <c r="H58" s="23"/>
      <c r="L58" s="23"/>
      <c r="M58" s="23"/>
      <c r="N58" s="54"/>
    </row>
    <row r="59" spans="1:14" outlineLevel="1" x14ac:dyDescent="0.25">
      <c r="A59" s="25" t="s">
        <v>101</v>
      </c>
      <c r="B59" s="53" t="s">
        <v>102</v>
      </c>
      <c r="C59" s="142"/>
      <c r="E59" s="49"/>
      <c r="F59" s="148">
        <f t="shared" ref="F59:F64" si="1">IF($C$58=0,"",IF(C59="[for completion]","",C59/$C$58))</f>
        <v>0</v>
      </c>
      <c r="G59" s="50"/>
      <c r="H59" s="23"/>
      <c r="L59" s="23"/>
      <c r="M59" s="23"/>
      <c r="N59" s="54"/>
    </row>
    <row r="60" spans="1:14" outlineLevel="1" x14ac:dyDescent="0.25">
      <c r="A60" s="25" t="s">
        <v>103</v>
      </c>
      <c r="B60" s="53" t="s">
        <v>102</v>
      </c>
      <c r="C60" s="142"/>
      <c r="E60" s="49"/>
      <c r="F60" s="148">
        <f t="shared" si="1"/>
        <v>0</v>
      </c>
      <c r="G60" s="50"/>
      <c r="H60" s="23"/>
      <c r="L60" s="23"/>
      <c r="M60" s="23"/>
      <c r="N60" s="54"/>
    </row>
    <row r="61" spans="1:14" outlineLevel="1" x14ac:dyDescent="0.25">
      <c r="A61" s="25" t="s">
        <v>104</v>
      </c>
      <c r="B61" s="53" t="s">
        <v>102</v>
      </c>
      <c r="C61" s="142"/>
      <c r="E61" s="49"/>
      <c r="F61" s="148">
        <f t="shared" si="1"/>
        <v>0</v>
      </c>
      <c r="G61" s="50"/>
      <c r="H61" s="23"/>
      <c r="L61" s="23"/>
      <c r="M61" s="23"/>
      <c r="N61" s="54"/>
    </row>
    <row r="62" spans="1:14" outlineLevel="1" x14ac:dyDescent="0.25">
      <c r="A62" s="25" t="s">
        <v>105</v>
      </c>
      <c r="B62" s="53" t="s">
        <v>102</v>
      </c>
      <c r="C62" s="142"/>
      <c r="E62" s="49"/>
      <c r="F62" s="148">
        <f t="shared" si="1"/>
        <v>0</v>
      </c>
      <c r="G62" s="50"/>
      <c r="H62" s="23"/>
      <c r="L62" s="23"/>
      <c r="M62" s="23"/>
      <c r="N62" s="54"/>
    </row>
    <row r="63" spans="1:14" outlineLevel="1" x14ac:dyDescent="0.25">
      <c r="A63" s="25" t="s">
        <v>106</v>
      </c>
      <c r="B63" s="53" t="s">
        <v>102</v>
      </c>
      <c r="C63" s="142"/>
      <c r="E63" s="49"/>
      <c r="F63" s="148">
        <f t="shared" si="1"/>
        <v>0</v>
      </c>
      <c r="G63" s="50"/>
      <c r="H63" s="23"/>
      <c r="L63" s="23"/>
      <c r="M63" s="23"/>
      <c r="N63" s="54"/>
    </row>
    <row r="64" spans="1:14" outlineLevel="1" x14ac:dyDescent="0.25">
      <c r="A64" s="25" t="s">
        <v>107</v>
      </c>
      <c r="B64" s="53" t="s">
        <v>102</v>
      </c>
      <c r="C64" s="145"/>
      <c r="D64" s="54"/>
      <c r="E64" s="54"/>
      <c r="F64" s="148">
        <f t="shared" si="1"/>
        <v>0</v>
      </c>
      <c r="G64" s="52"/>
      <c r="H64" s="23"/>
      <c r="L64" s="23"/>
      <c r="M64" s="23"/>
      <c r="N64" s="54"/>
    </row>
    <row r="65" spans="1:14" ht="15" customHeight="1" x14ac:dyDescent="0.25">
      <c r="A65" s="44"/>
      <c r="B65" s="45" t="s">
        <v>108</v>
      </c>
      <c r="C65" s="92" t="s">
        <v>993</v>
      </c>
      <c r="D65" s="92" t="s">
        <v>994</v>
      </c>
      <c r="E65" s="46"/>
      <c r="F65" s="47" t="s">
        <v>109</v>
      </c>
      <c r="G65" s="55" t="s">
        <v>110</v>
      </c>
      <c r="H65" s="23"/>
      <c r="L65" s="23"/>
      <c r="M65" s="23"/>
      <c r="N65" s="54"/>
    </row>
    <row r="66" spans="1:14" x14ac:dyDescent="0.25">
      <c r="A66" s="25" t="s">
        <v>111</v>
      </c>
      <c r="B66" s="42" t="s">
        <v>1042</v>
      </c>
      <c r="C66" s="146">
        <f>'D. Covered bond report'!B171/12</f>
        <v>19.443333333333332</v>
      </c>
      <c r="D66" s="303" t="s">
        <v>811</v>
      </c>
      <c r="E66" s="39"/>
      <c r="F66" s="389">
        <v>1</v>
      </c>
      <c r="G66" s="303" t="s">
        <v>811</v>
      </c>
      <c r="H66" s="23"/>
      <c r="L66" s="23"/>
      <c r="M66" s="23"/>
      <c r="N66" s="54"/>
    </row>
    <row r="67" spans="1:14" x14ac:dyDescent="0.25">
      <c r="B67" s="42"/>
      <c r="E67" s="39"/>
      <c r="F67" s="56"/>
      <c r="G67" s="57"/>
      <c r="H67" s="23"/>
      <c r="L67" s="23"/>
      <c r="M67" s="23"/>
      <c r="N67" s="54"/>
    </row>
    <row r="68" spans="1:14" x14ac:dyDescent="0.25">
      <c r="B68" s="42" t="s">
        <v>987</v>
      </c>
      <c r="C68" s="39"/>
      <c r="D68" s="39"/>
      <c r="E68" s="39"/>
      <c r="F68" s="57"/>
      <c r="G68" s="57"/>
      <c r="H68" s="23"/>
      <c r="L68" s="23"/>
      <c r="M68" s="23"/>
      <c r="N68" s="54"/>
    </row>
    <row r="69" spans="1:14" x14ac:dyDescent="0.25">
      <c r="B69" s="42" t="s">
        <v>113</v>
      </c>
      <c r="E69" s="39"/>
      <c r="F69" s="57"/>
      <c r="G69" s="57"/>
      <c r="H69" s="23"/>
      <c r="L69" s="23"/>
      <c r="M69" s="23"/>
      <c r="N69" s="54"/>
    </row>
    <row r="70" spans="1:14" x14ac:dyDescent="0.25">
      <c r="A70" s="25" t="s">
        <v>114</v>
      </c>
      <c r="B70" s="133" t="s">
        <v>1129</v>
      </c>
      <c r="C70" s="142">
        <v>6.4865234000000003</v>
      </c>
      <c r="D70" s="303" t="s">
        <v>811</v>
      </c>
      <c r="E70" s="21"/>
      <c r="F70" s="148">
        <f t="shared" ref="F70:F76" si="2">IF($C$77=0,"",IF(C70="[for completion]","",C70/$C$77))</f>
        <v>1.798802094283325E-3</v>
      </c>
      <c r="G70" s="148" t="str">
        <f>IF($D$77=0,"",IF(D70="[Mark as ND1 if not relevant]","",D70/$D$77))</f>
        <v/>
      </c>
      <c r="H70" s="23"/>
      <c r="L70" s="23"/>
      <c r="M70" s="23"/>
      <c r="N70" s="54"/>
    </row>
    <row r="71" spans="1:14" x14ac:dyDescent="0.25">
      <c r="A71" s="25" t="s">
        <v>115</v>
      </c>
      <c r="B71" s="134" t="s">
        <v>1130</v>
      </c>
      <c r="C71" s="196">
        <v>7.7850429800000001</v>
      </c>
      <c r="D71" s="303" t="s">
        <v>811</v>
      </c>
      <c r="E71" s="21"/>
      <c r="F71" s="148">
        <f t="shared" si="2"/>
        <v>2.1588994216084532E-3</v>
      </c>
      <c r="G71" s="148" t="str">
        <f t="shared" ref="G71:G76" si="3">IF($D$77=0,"",IF(D71="[Mark as ND1 if not relevant]","",D71/$D$77))</f>
        <v/>
      </c>
      <c r="H71" s="23"/>
      <c r="L71" s="23"/>
      <c r="M71" s="23"/>
      <c r="N71" s="54"/>
    </row>
    <row r="72" spans="1:14" x14ac:dyDescent="0.25">
      <c r="A72" s="25" t="s">
        <v>116</v>
      </c>
      <c r="B72" s="133" t="s">
        <v>1131</v>
      </c>
      <c r="C72" s="196">
        <v>18.625061880000001</v>
      </c>
      <c r="D72" s="303" t="s">
        <v>811</v>
      </c>
      <c r="E72" s="21"/>
      <c r="F72" s="148">
        <f t="shared" si="2"/>
        <v>5.1649856556287947E-3</v>
      </c>
      <c r="G72" s="148" t="str">
        <f t="shared" si="3"/>
        <v/>
      </c>
      <c r="H72" s="23"/>
      <c r="L72" s="23"/>
      <c r="M72" s="23"/>
      <c r="N72" s="54"/>
    </row>
    <row r="73" spans="1:14" x14ac:dyDescent="0.25">
      <c r="A73" s="25" t="s">
        <v>117</v>
      </c>
      <c r="B73" s="133" t="s">
        <v>1132</v>
      </c>
      <c r="C73" s="196">
        <v>26.04482234</v>
      </c>
      <c r="D73" s="303" t="s">
        <v>811</v>
      </c>
      <c r="E73" s="21"/>
      <c r="F73" s="148">
        <f t="shared" si="2"/>
        <v>7.2225872137344216E-3</v>
      </c>
      <c r="G73" s="148" t="str">
        <f t="shared" si="3"/>
        <v/>
      </c>
      <c r="H73" s="23"/>
      <c r="L73" s="23"/>
      <c r="M73" s="23"/>
      <c r="N73" s="54"/>
    </row>
    <row r="74" spans="1:14" x14ac:dyDescent="0.25">
      <c r="A74" s="25" t="s">
        <v>118</v>
      </c>
      <c r="B74" s="133" t="s">
        <v>1133</v>
      </c>
      <c r="C74" s="196">
        <v>30.37020046</v>
      </c>
      <c r="D74" s="303" t="s">
        <v>811</v>
      </c>
      <c r="E74" s="21"/>
      <c r="F74" s="148">
        <f t="shared" si="2"/>
        <v>8.4220740175318561E-3</v>
      </c>
      <c r="G74" s="148" t="str">
        <f t="shared" si="3"/>
        <v/>
      </c>
      <c r="H74" s="23"/>
      <c r="L74" s="23"/>
      <c r="M74" s="23"/>
      <c r="N74" s="54"/>
    </row>
    <row r="75" spans="1:14" x14ac:dyDescent="0.25">
      <c r="A75" s="25" t="s">
        <v>119</v>
      </c>
      <c r="B75" s="133" t="s">
        <v>1134</v>
      </c>
      <c r="C75" s="196">
        <v>302.22151582999999</v>
      </c>
      <c r="D75" s="303" t="s">
        <v>811</v>
      </c>
      <c r="E75" s="21"/>
      <c r="F75" s="148">
        <f t="shared" si="2"/>
        <v>8.3810180290490435E-2</v>
      </c>
      <c r="G75" s="148" t="str">
        <f t="shared" si="3"/>
        <v/>
      </c>
      <c r="H75" s="23"/>
      <c r="L75" s="23"/>
      <c r="M75" s="23"/>
      <c r="N75" s="54"/>
    </row>
    <row r="76" spans="1:14" x14ac:dyDescent="0.25">
      <c r="A76" s="25" t="s">
        <v>120</v>
      </c>
      <c r="B76" s="133" t="s">
        <v>1135</v>
      </c>
      <c r="C76" s="196">
        <v>3214.4907645999997</v>
      </c>
      <c r="D76" s="303" t="s">
        <v>811</v>
      </c>
      <c r="E76" s="21"/>
      <c r="F76" s="148">
        <f t="shared" si="2"/>
        <v>0.89142247130672281</v>
      </c>
      <c r="G76" s="148" t="str">
        <f t="shared" si="3"/>
        <v/>
      </c>
      <c r="H76" s="23"/>
      <c r="L76" s="23"/>
      <c r="M76" s="23"/>
      <c r="N76" s="54"/>
    </row>
    <row r="77" spans="1:14" x14ac:dyDescent="0.25">
      <c r="A77" s="25" t="s">
        <v>121</v>
      </c>
      <c r="B77" s="58" t="s">
        <v>100</v>
      </c>
      <c r="C77" s="144">
        <f>SUM(C70:C76)</f>
        <v>3606.0239314899995</v>
      </c>
      <c r="D77" s="144">
        <f>SUM(D70:D76)</f>
        <v>0</v>
      </c>
      <c r="E77" s="42"/>
      <c r="F77" s="149">
        <f>SUM(F70:F76)</f>
        <v>1</v>
      </c>
      <c r="G77" s="149">
        <f>SUM(G70:G76)</f>
        <v>0</v>
      </c>
      <c r="H77" s="23"/>
      <c r="L77" s="23"/>
      <c r="M77" s="23"/>
      <c r="N77" s="54"/>
    </row>
    <row r="78" spans="1:14" outlineLevel="1" x14ac:dyDescent="0.25">
      <c r="A78" s="25" t="s">
        <v>122</v>
      </c>
      <c r="B78" s="59" t="s">
        <v>123</v>
      </c>
      <c r="C78" s="144"/>
      <c r="D78" s="144"/>
      <c r="E78" s="42"/>
      <c r="F78" s="148">
        <f>IF($C$77=0,"",IF(C78="[for completion]","",C78/$C$77))</f>
        <v>0</v>
      </c>
      <c r="G78" s="148" t="str">
        <f t="shared" ref="G78:G87" si="4">IF($D$77=0,"",IF(D78="[for completion]","",D78/$D$77))</f>
        <v/>
      </c>
      <c r="H78" s="23"/>
      <c r="L78" s="23"/>
      <c r="M78" s="23"/>
      <c r="N78" s="54"/>
    </row>
    <row r="79" spans="1:14" outlineLevel="1" x14ac:dyDescent="0.25">
      <c r="A79" s="25" t="s">
        <v>124</v>
      </c>
      <c r="B79" s="59" t="s">
        <v>125</v>
      </c>
      <c r="C79" s="144"/>
      <c r="D79" s="144"/>
      <c r="E79" s="42"/>
      <c r="F79" s="148">
        <f t="shared" ref="F79:F87" si="5">IF($C$77=0,"",IF(C79="[for completion]","",C79/$C$77))</f>
        <v>0</v>
      </c>
      <c r="G79" s="148" t="str">
        <f t="shared" si="4"/>
        <v/>
      </c>
      <c r="H79" s="23"/>
      <c r="L79" s="23"/>
      <c r="M79" s="23"/>
      <c r="N79" s="54"/>
    </row>
    <row r="80" spans="1:14" outlineLevel="1" x14ac:dyDescent="0.25">
      <c r="A80" s="25" t="s">
        <v>126</v>
      </c>
      <c r="B80" s="59" t="s">
        <v>127</v>
      </c>
      <c r="C80" s="144"/>
      <c r="D80" s="144"/>
      <c r="E80" s="42"/>
      <c r="F80" s="148">
        <f t="shared" si="5"/>
        <v>0</v>
      </c>
      <c r="G80" s="148" t="str">
        <f t="shared" si="4"/>
        <v/>
      </c>
      <c r="H80" s="23"/>
      <c r="L80" s="23"/>
      <c r="M80" s="23"/>
      <c r="N80" s="54"/>
    </row>
    <row r="81" spans="1:14" outlineLevel="1" x14ac:dyDescent="0.25">
      <c r="A81" s="25" t="s">
        <v>128</v>
      </c>
      <c r="B81" s="59" t="s">
        <v>129</v>
      </c>
      <c r="C81" s="144"/>
      <c r="D81" s="144"/>
      <c r="E81" s="42"/>
      <c r="F81" s="148">
        <f t="shared" si="5"/>
        <v>0</v>
      </c>
      <c r="G81" s="148" t="str">
        <f t="shared" si="4"/>
        <v/>
      </c>
      <c r="H81" s="23"/>
      <c r="L81" s="23"/>
      <c r="M81" s="23"/>
      <c r="N81" s="54"/>
    </row>
    <row r="82" spans="1:14" outlineLevel="1" x14ac:dyDescent="0.25">
      <c r="A82" s="25" t="s">
        <v>130</v>
      </c>
      <c r="B82" s="59" t="s">
        <v>131</v>
      </c>
      <c r="C82" s="144"/>
      <c r="D82" s="144"/>
      <c r="E82" s="42"/>
      <c r="F82" s="148">
        <f t="shared" si="5"/>
        <v>0</v>
      </c>
      <c r="G82" s="148" t="str">
        <f t="shared" si="4"/>
        <v/>
      </c>
      <c r="H82" s="23"/>
      <c r="L82" s="23"/>
      <c r="M82" s="23"/>
      <c r="N82" s="54"/>
    </row>
    <row r="83" spans="1:14" outlineLevel="1" x14ac:dyDescent="0.25">
      <c r="A83" s="25" t="s">
        <v>132</v>
      </c>
      <c r="B83" s="59"/>
      <c r="C83" s="49"/>
      <c r="D83" s="49"/>
      <c r="E83" s="42"/>
      <c r="F83" s="50"/>
      <c r="G83" s="50"/>
      <c r="H83" s="23"/>
      <c r="L83" s="23"/>
      <c r="M83" s="23"/>
      <c r="N83" s="54"/>
    </row>
    <row r="84" spans="1:14" outlineLevel="1" x14ac:dyDescent="0.25">
      <c r="A84" s="25" t="s">
        <v>133</v>
      </c>
      <c r="B84" s="59"/>
      <c r="C84" s="49"/>
      <c r="D84" s="49"/>
      <c r="E84" s="42"/>
      <c r="F84" s="50"/>
      <c r="G84" s="50"/>
      <c r="H84" s="23"/>
      <c r="L84" s="23"/>
      <c r="M84" s="23"/>
      <c r="N84" s="54"/>
    </row>
    <row r="85" spans="1:14" outlineLevel="1" x14ac:dyDescent="0.25">
      <c r="A85" s="25" t="s">
        <v>134</v>
      </c>
      <c r="B85" s="59"/>
      <c r="C85" s="49"/>
      <c r="D85" s="49"/>
      <c r="E85" s="42"/>
      <c r="F85" s="50"/>
      <c r="G85" s="50"/>
      <c r="H85" s="23"/>
      <c r="L85" s="23"/>
      <c r="M85" s="23"/>
      <c r="N85" s="54"/>
    </row>
    <row r="86" spans="1:14" outlineLevel="1" x14ac:dyDescent="0.25">
      <c r="A86" s="25" t="s">
        <v>135</v>
      </c>
      <c r="B86" s="58"/>
      <c r="C86" s="49"/>
      <c r="D86" s="49"/>
      <c r="E86" s="42"/>
      <c r="F86" s="50">
        <f t="shared" si="5"/>
        <v>0</v>
      </c>
      <c r="G86" s="50" t="str">
        <f t="shared" si="4"/>
        <v/>
      </c>
      <c r="H86" s="23"/>
      <c r="L86" s="23"/>
      <c r="M86" s="23"/>
      <c r="N86" s="54"/>
    </row>
    <row r="87" spans="1:14" outlineLevel="1" x14ac:dyDescent="0.25">
      <c r="A87" s="25" t="s">
        <v>136</v>
      </c>
      <c r="B87" s="59"/>
      <c r="C87" s="49"/>
      <c r="D87" s="49"/>
      <c r="E87" s="42"/>
      <c r="F87" s="50">
        <f t="shared" si="5"/>
        <v>0</v>
      </c>
      <c r="G87" s="50" t="str">
        <f t="shared" si="4"/>
        <v/>
      </c>
      <c r="H87" s="23"/>
      <c r="L87" s="23"/>
      <c r="M87" s="23"/>
      <c r="N87" s="54"/>
    </row>
    <row r="88" spans="1:14" ht="15" customHeight="1" x14ac:dyDescent="0.25">
      <c r="A88" s="44"/>
      <c r="B88" s="45" t="s">
        <v>137</v>
      </c>
      <c r="C88" s="92" t="s">
        <v>995</v>
      </c>
      <c r="D88" s="92" t="s">
        <v>996</v>
      </c>
      <c r="E88" s="46"/>
      <c r="F88" s="47" t="s">
        <v>138</v>
      </c>
      <c r="G88" s="44" t="s">
        <v>139</v>
      </c>
      <c r="H88" s="23"/>
      <c r="L88" s="23"/>
      <c r="M88" s="23"/>
      <c r="N88" s="54"/>
    </row>
    <row r="89" spans="1:14" x14ac:dyDescent="0.25">
      <c r="A89" s="25" t="s">
        <v>140</v>
      </c>
      <c r="B89" s="42" t="s">
        <v>112</v>
      </c>
      <c r="C89" s="146">
        <v>3.7990227460109609</v>
      </c>
      <c r="D89" s="303" t="s">
        <v>811</v>
      </c>
      <c r="E89" s="39"/>
      <c r="F89" s="154"/>
      <c r="G89" s="155"/>
      <c r="H89" s="23"/>
      <c r="L89" s="23"/>
      <c r="M89" s="23"/>
      <c r="N89" s="54"/>
    </row>
    <row r="90" spans="1:14" x14ac:dyDescent="0.25">
      <c r="B90" s="42"/>
      <c r="C90" s="146"/>
      <c r="D90" s="146"/>
      <c r="E90" s="39"/>
      <c r="F90" s="154"/>
      <c r="G90" s="155"/>
      <c r="H90" s="23"/>
      <c r="L90" s="23"/>
      <c r="M90" s="23"/>
      <c r="N90" s="54"/>
    </row>
    <row r="91" spans="1:14" x14ac:dyDescent="0.25">
      <c r="B91" s="42" t="s">
        <v>988</v>
      </c>
      <c r="C91" s="153"/>
      <c r="D91" s="153"/>
      <c r="E91" s="39"/>
      <c r="F91" s="155"/>
      <c r="G91" s="155"/>
      <c r="H91" s="23"/>
      <c r="L91" s="23"/>
      <c r="M91" s="23"/>
      <c r="N91" s="54"/>
    </row>
    <row r="92" spans="1:14" x14ac:dyDescent="0.25">
      <c r="A92" s="25" t="s">
        <v>141</v>
      </c>
      <c r="B92" s="42" t="s">
        <v>113</v>
      </c>
      <c r="C92" s="146"/>
      <c r="D92" s="146"/>
      <c r="E92" s="39"/>
      <c r="F92" s="155"/>
      <c r="G92" s="155"/>
      <c r="H92" s="23"/>
      <c r="L92" s="23"/>
      <c r="M92" s="23"/>
      <c r="N92" s="54"/>
    </row>
    <row r="93" spans="1:14" x14ac:dyDescent="0.25">
      <c r="A93" s="25" t="s">
        <v>142</v>
      </c>
      <c r="B93" s="134" t="s">
        <v>1129</v>
      </c>
      <c r="C93" s="388">
        <v>0</v>
      </c>
      <c r="D93" s="303" t="s">
        <v>811</v>
      </c>
      <c r="E93" s="21"/>
      <c r="F93" s="148">
        <f>IF($C$100=0,"",IF(C93="[for completion]","",IF(C93="","",C93/$C$100)))</f>
        <v>0</v>
      </c>
      <c r="G93" s="148" t="str">
        <f>IF($D$100=0,"",IF(D93="[Mark as ND1 if not relevant]","",IF(D93="","",D93/$D$100)))</f>
        <v/>
      </c>
      <c r="H93" s="23"/>
      <c r="L93" s="23"/>
      <c r="M93" s="23"/>
      <c r="N93" s="54"/>
    </row>
    <row r="94" spans="1:14" x14ac:dyDescent="0.25">
      <c r="A94" s="25" t="s">
        <v>143</v>
      </c>
      <c r="B94" s="134" t="s">
        <v>1130</v>
      </c>
      <c r="C94" s="388">
        <v>0</v>
      </c>
      <c r="D94" s="303" t="s">
        <v>811</v>
      </c>
      <c r="E94" s="21"/>
      <c r="F94" s="148">
        <f t="shared" ref="F94:F99" si="6">IF($C$100=0,"",IF(C94="[for completion]","",IF(C94="","",C94/$C$100)))</f>
        <v>0</v>
      </c>
      <c r="G94" s="148" t="str">
        <f t="shared" ref="G94:G99" si="7">IF($D$100=0,"",IF(D94="[Mark as ND1 if not relevant]","",IF(D94="","",D94/$D$100)))</f>
        <v/>
      </c>
      <c r="H94" s="23"/>
      <c r="L94" s="23"/>
      <c r="M94" s="23"/>
      <c r="N94" s="54"/>
    </row>
    <row r="95" spans="1:14" x14ac:dyDescent="0.25">
      <c r="A95" s="25" t="s">
        <v>144</v>
      </c>
      <c r="B95" s="134" t="s">
        <v>1131</v>
      </c>
      <c r="C95" s="142">
        <f>('D. Covered bond report'!C374+'D. Covered bond report'!D374)/1000000</f>
        <v>600</v>
      </c>
      <c r="D95" s="303" t="s">
        <v>811</v>
      </c>
      <c r="E95" s="21"/>
      <c r="F95" s="148">
        <f t="shared" si="6"/>
        <v>0.32736796158882586</v>
      </c>
      <c r="G95" s="148" t="str">
        <f t="shared" si="7"/>
        <v/>
      </c>
      <c r="H95" s="23"/>
      <c r="L95" s="23"/>
      <c r="M95" s="23"/>
      <c r="N95" s="54"/>
    </row>
    <row r="96" spans="1:14" x14ac:dyDescent="0.25">
      <c r="A96" s="25" t="s">
        <v>145</v>
      </c>
      <c r="B96" s="134" t="s">
        <v>1132</v>
      </c>
      <c r="C96" s="142">
        <v>0</v>
      </c>
      <c r="D96" s="303" t="s">
        <v>811</v>
      </c>
      <c r="E96" s="21"/>
      <c r="F96" s="148">
        <f t="shared" si="6"/>
        <v>0</v>
      </c>
      <c r="G96" s="148" t="str">
        <f t="shared" si="7"/>
        <v/>
      </c>
      <c r="H96" s="23"/>
      <c r="L96" s="23"/>
      <c r="M96" s="23"/>
      <c r="N96" s="54"/>
    </row>
    <row r="97" spans="1:14" x14ac:dyDescent="0.25">
      <c r="A97" s="25" t="s">
        <v>146</v>
      </c>
      <c r="B97" s="134" t="s">
        <v>1133</v>
      </c>
      <c r="C97" s="142">
        <f>('D. Covered bond report'!B374+'D. Covered bond report'!E387)/1000000</f>
        <v>1232.8</v>
      </c>
      <c r="D97" s="303" t="s">
        <v>811</v>
      </c>
      <c r="E97" s="21"/>
      <c r="F97" s="148">
        <f t="shared" si="6"/>
        <v>0.67263203841117414</v>
      </c>
      <c r="G97" s="148" t="str">
        <f t="shared" si="7"/>
        <v/>
      </c>
      <c r="H97" s="23"/>
      <c r="L97" s="23"/>
      <c r="M97" s="23"/>
    </row>
    <row r="98" spans="1:14" x14ac:dyDescent="0.25">
      <c r="A98" s="25" t="s">
        <v>147</v>
      </c>
      <c r="B98" s="134" t="s">
        <v>1134</v>
      </c>
      <c r="C98" s="142">
        <v>0</v>
      </c>
      <c r="D98" s="303" t="s">
        <v>811</v>
      </c>
      <c r="E98" s="21"/>
      <c r="F98" s="148">
        <f t="shared" si="6"/>
        <v>0</v>
      </c>
      <c r="G98" s="148" t="str">
        <f t="shared" si="7"/>
        <v/>
      </c>
      <c r="H98" s="23"/>
      <c r="L98" s="23"/>
      <c r="M98" s="23"/>
    </row>
    <row r="99" spans="1:14" x14ac:dyDescent="0.25">
      <c r="A99" s="25" t="s">
        <v>148</v>
      </c>
      <c r="B99" s="134" t="s">
        <v>1135</v>
      </c>
      <c r="C99" s="142">
        <v>0</v>
      </c>
      <c r="D99" s="303" t="s">
        <v>811</v>
      </c>
      <c r="E99" s="21"/>
      <c r="F99" s="148">
        <f t="shared" si="6"/>
        <v>0</v>
      </c>
      <c r="G99" s="148" t="str">
        <f t="shared" si="7"/>
        <v/>
      </c>
      <c r="H99" s="23"/>
      <c r="L99" s="23"/>
      <c r="M99" s="23"/>
    </row>
    <row r="100" spans="1:14" x14ac:dyDescent="0.25">
      <c r="A100" s="25" t="s">
        <v>149</v>
      </c>
      <c r="B100" s="58" t="s">
        <v>100</v>
      </c>
      <c r="C100" s="144">
        <f>SUM(C93:C99)</f>
        <v>1832.8</v>
      </c>
      <c r="D100" s="144">
        <f>SUM(D93:D99)</f>
        <v>0</v>
      </c>
      <c r="E100" s="42"/>
      <c r="F100" s="149">
        <f>SUM(F93:F99)</f>
        <v>1</v>
      </c>
      <c r="G100" s="149">
        <f>SUM(G93:G99)</f>
        <v>0</v>
      </c>
      <c r="H100" s="23"/>
      <c r="L100" s="23"/>
      <c r="M100" s="23"/>
    </row>
    <row r="101" spans="1:14" outlineLevel="1" x14ac:dyDescent="0.25">
      <c r="A101" s="25" t="s">
        <v>150</v>
      </c>
      <c r="B101" s="59" t="s">
        <v>123</v>
      </c>
      <c r="C101" s="144"/>
      <c r="D101" s="144"/>
      <c r="E101" s="42"/>
      <c r="F101" s="148">
        <f t="shared" ref="F101:F105" si="8">IF($C$100=0,"",IF(C101="[for completion]","",C101/$C$100))</f>
        <v>0</v>
      </c>
      <c r="G101" s="148" t="str">
        <f t="shared" ref="G101:G105" si="9">IF($D$100=0,"",IF(D101="[for completion]","",D101/$D$100))</f>
        <v/>
      </c>
      <c r="H101" s="23"/>
      <c r="L101" s="23"/>
      <c r="M101" s="23"/>
    </row>
    <row r="102" spans="1:14" outlineLevel="1" x14ac:dyDescent="0.25">
      <c r="A102" s="25" t="s">
        <v>151</v>
      </c>
      <c r="B102" s="59" t="s">
        <v>125</v>
      </c>
      <c r="C102" s="144"/>
      <c r="D102" s="144"/>
      <c r="E102" s="42"/>
      <c r="F102" s="148">
        <f t="shared" si="8"/>
        <v>0</v>
      </c>
      <c r="G102" s="148" t="str">
        <f t="shared" si="9"/>
        <v/>
      </c>
      <c r="H102" s="23"/>
      <c r="L102" s="23"/>
      <c r="M102" s="23"/>
    </row>
    <row r="103" spans="1:14" outlineLevel="1" x14ac:dyDescent="0.25">
      <c r="A103" s="25" t="s">
        <v>152</v>
      </c>
      <c r="B103" s="59" t="s">
        <v>127</v>
      </c>
      <c r="C103" s="144"/>
      <c r="D103" s="144"/>
      <c r="E103" s="42"/>
      <c r="F103" s="148">
        <f t="shared" si="8"/>
        <v>0</v>
      </c>
      <c r="G103" s="148" t="str">
        <f t="shared" si="9"/>
        <v/>
      </c>
      <c r="H103" s="23"/>
      <c r="L103" s="23"/>
      <c r="M103" s="23"/>
    </row>
    <row r="104" spans="1:14" outlineLevel="1" x14ac:dyDescent="0.25">
      <c r="A104" s="25" t="s">
        <v>153</v>
      </c>
      <c r="B104" s="59" t="s">
        <v>129</v>
      </c>
      <c r="C104" s="144"/>
      <c r="D104" s="144"/>
      <c r="E104" s="42"/>
      <c r="F104" s="148">
        <f t="shared" si="8"/>
        <v>0</v>
      </c>
      <c r="G104" s="148" t="str">
        <f t="shared" si="9"/>
        <v/>
      </c>
      <c r="H104" s="23"/>
      <c r="L104" s="23"/>
      <c r="M104" s="23"/>
    </row>
    <row r="105" spans="1:14" outlineLevel="1" x14ac:dyDescent="0.25">
      <c r="A105" s="25" t="s">
        <v>154</v>
      </c>
      <c r="B105" s="59" t="s">
        <v>131</v>
      </c>
      <c r="C105" s="144"/>
      <c r="D105" s="144"/>
      <c r="E105" s="42"/>
      <c r="F105" s="148">
        <f t="shared" si="8"/>
        <v>0</v>
      </c>
      <c r="G105" s="148" t="str">
        <f t="shared" si="9"/>
        <v/>
      </c>
      <c r="H105" s="23"/>
      <c r="L105" s="23"/>
      <c r="M105" s="23"/>
    </row>
    <row r="106" spans="1:14" outlineLevel="1" x14ac:dyDescent="0.25">
      <c r="A106" s="25" t="s">
        <v>155</v>
      </c>
      <c r="B106" s="59"/>
      <c r="C106" s="49"/>
      <c r="D106" s="49"/>
      <c r="E106" s="42"/>
      <c r="F106" s="50"/>
      <c r="G106" s="50"/>
      <c r="H106" s="23"/>
      <c r="L106" s="23"/>
      <c r="M106" s="23"/>
    </row>
    <row r="107" spans="1:14" outlineLevel="1" x14ac:dyDescent="0.25">
      <c r="A107" s="25" t="s">
        <v>156</v>
      </c>
      <c r="B107" s="59"/>
      <c r="C107" s="49"/>
      <c r="D107" s="49"/>
      <c r="E107" s="42"/>
      <c r="F107" s="50"/>
      <c r="G107" s="50"/>
      <c r="H107" s="23"/>
      <c r="L107" s="23"/>
      <c r="M107" s="23"/>
    </row>
    <row r="108" spans="1:14" outlineLevel="1" x14ac:dyDescent="0.25">
      <c r="A108" s="25" t="s">
        <v>157</v>
      </c>
      <c r="B108" s="58"/>
      <c r="C108" s="49"/>
      <c r="D108" s="49"/>
      <c r="E108" s="42"/>
      <c r="F108" s="50"/>
      <c r="G108" s="50"/>
      <c r="H108" s="23"/>
      <c r="L108" s="23"/>
      <c r="M108" s="23"/>
    </row>
    <row r="109" spans="1:14" outlineLevel="1" x14ac:dyDescent="0.25">
      <c r="A109" s="25" t="s">
        <v>158</v>
      </c>
      <c r="B109" s="59"/>
      <c r="C109" s="49"/>
      <c r="D109" s="49"/>
      <c r="E109" s="42"/>
      <c r="F109" s="50"/>
      <c r="G109" s="50"/>
      <c r="H109" s="23"/>
      <c r="L109" s="23"/>
      <c r="M109" s="23"/>
    </row>
    <row r="110" spans="1:14" outlineLevel="1" x14ac:dyDescent="0.25">
      <c r="A110" s="25" t="s">
        <v>159</v>
      </c>
      <c r="B110" s="59"/>
      <c r="C110" s="49"/>
      <c r="D110" s="49"/>
      <c r="E110" s="42"/>
      <c r="F110" s="50"/>
      <c r="G110" s="50"/>
      <c r="H110" s="23"/>
      <c r="L110" s="23"/>
      <c r="M110" s="23"/>
    </row>
    <row r="111" spans="1:14" ht="15" customHeight="1" x14ac:dyDescent="0.25">
      <c r="A111" s="44"/>
      <c r="B111" s="147" t="s">
        <v>1152</v>
      </c>
      <c r="C111" s="47" t="s">
        <v>160</v>
      </c>
      <c r="D111" s="47" t="s">
        <v>161</v>
      </c>
      <c r="E111" s="46"/>
      <c r="F111" s="47" t="s">
        <v>162</v>
      </c>
      <c r="G111" s="47" t="s">
        <v>163</v>
      </c>
      <c r="H111" s="23"/>
      <c r="L111" s="23"/>
      <c r="M111" s="23"/>
    </row>
    <row r="112" spans="1:14" s="60" customFormat="1" x14ac:dyDescent="0.25">
      <c r="A112" s="25" t="s">
        <v>164</v>
      </c>
      <c r="B112" s="42" t="s">
        <v>165</v>
      </c>
      <c r="C112" s="388">
        <v>0</v>
      </c>
      <c r="D112" s="388">
        <v>0</v>
      </c>
      <c r="E112" s="50"/>
      <c r="F112" s="148">
        <f>IF($C$129=0,"",IF(C112="[for completion]","",IF(C112="","",C112/$C$129)))</f>
        <v>0</v>
      </c>
      <c r="G112" s="148">
        <f>IF($D$129=0,"",IF(D112="[for completion]","",IF(D112="","",D112/$D$129)))</f>
        <v>0</v>
      </c>
      <c r="I112" s="25"/>
      <c r="J112" s="25"/>
      <c r="K112" s="25"/>
      <c r="L112" s="23" t="s">
        <v>1138</v>
      </c>
      <c r="M112" s="23"/>
      <c r="N112" s="23"/>
    </row>
    <row r="113" spans="1:14" s="60" customFormat="1" x14ac:dyDescent="0.25">
      <c r="A113" s="25" t="s">
        <v>166</v>
      </c>
      <c r="B113" s="42" t="s">
        <v>1139</v>
      </c>
      <c r="C113" s="388">
        <v>0</v>
      </c>
      <c r="D113" s="388">
        <v>0</v>
      </c>
      <c r="E113" s="50"/>
      <c r="F113" s="148">
        <f t="shared" ref="F113:F128" si="10">IF($C$129=0,"",IF(C113="[for completion]","",IF(C113="","",C113/$C$129)))</f>
        <v>0</v>
      </c>
      <c r="G113" s="148">
        <f t="shared" ref="G113:G128" si="11">IF($D$129=0,"",IF(D113="[for completion]","",IF(D113="","",D113/$D$129)))</f>
        <v>0</v>
      </c>
      <c r="I113" s="25"/>
      <c r="J113" s="25"/>
      <c r="K113" s="25"/>
      <c r="L113" s="42" t="s">
        <v>1139</v>
      </c>
      <c r="M113" s="23"/>
      <c r="N113" s="23"/>
    </row>
    <row r="114" spans="1:14" s="60" customFormat="1" x14ac:dyDescent="0.25">
      <c r="A114" s="25" t="s">
        <v>167</v>
      </c>
      <c r="B114" s="42" t="s">
        <v>174</v>
      </c>
      <c r="C114" s="388">
        <v>0</v>
      </c>
      <c r="D114" s="388">
        <v>0</v>
      </c>
      <c r="E114" s="50"/>
      <c r="F114" s="148">
        <f t="shared" si="10"/>
        <v>0</v>
      </c>
      <c r="G114" s="148">
        <f t="shared" si="11"/>
        <v>0</v>
      </c>
      <c r="I114" s="25"/>
      <c r="J114" s="25"/>
      <c r="K114" s="25"/>
      <c r="L114" s="42" t="s">
        <v>174</v>
      </c>
      <c r="M114" s="23"/>
      <c r="N114" s="23"/>
    </row>
    <row r="115" spans="1:14" s="60" customFormat="1" x14ac:dyDescent="0.25">
      <c r="A115" s="25" t="s">
        <v>168</v>
      </c>
      <c r="B115" s="42" t="s">
        <v>1140</v>
      </c>
      <c r="C115" s="388">
        <v>0</v>
      </c>
      <c r="D115" s="388">
        <v>0</v>
      </c>
      <c r="E115" s="50"/>
      <c r="F115" s="148">
        <f t="shared" si="10"/>
        <v>0</v>
      </c>
      <c r="G115" s="148">
        <f t="shared" si="11"/>
        <v>0</v>
      </c>
      <c r="I115" s="25"/>
      <c r="J115" s="25"/>
      <c r="K115" s="25"/>
      <c r="L115" s="42" t="s">
        <v>1140</v>
      </c>
      <c r="M115" s="23"/>
      <c r="N115" s="23"/>
    </row>
    <row r="116" spans="1:14" s="60" customFormat="1" x14ac:dyDescent="0.25">
      <c r="A116" s="25" t="s">
        <v>170</v>
      </c>
      <c r="B116" s="42" t="s">
        <v>1141</v>
      </c>
      <c r="C116" s="388">
        <v>0</v>
      </c>
      <c r="D116" s="388">
        <v>0</v>
      </c>
      <c r="E116" s="50"/>
      <c r="F116" s="148">
        <f t="shared" si="10"/>
        <v>0</v>
      </c>
      <c r="G116" s="148">
        <f t="shared" si="11"/>
        <v>0</v>
      </c>
      <c r="I116" s="25"/>
      <c r="J116" s="25"/>
      <c r="K116" s="25"/>
      <c r="L116" s="42" t="s">
        <v>1141</v>
      </c>
      <c r="M116" s="23"/>
      <c r="N116" s="23"/>
    </row>
    <row r="117" spans="1:14" s="60" customFormat="1" x14ac:dyDescent="0.25">
      <c r="A117" s="25" t="s">
        <v>171</v>
      </c>
      <c r="B117" s="42" t="s">
        <v>176</v>
      </c>
      <c r="C117" s="388">
        <v>0</v>
      </c>
      <c r="D117" s="388">
        <v>0</v>
      </c>
      <c r="E117" s="42"/>
      <c r="F117" s="148">
        <f t="shared" si="10"/>
        <v>0</v>
      </c>
      <c r="G117" s="148">
        <f t="shared" si="11"/>
        <v>0</v>
      </c>
      <c r="I117" s="25"/>
      <c r="J117" s="25"/>
      <c r="K117" s="25"/>
      <c r="L117" s="42" t="s">
        <v>176</v>
      </c>
      <c r="M117" s="23"/>
      <c r="N117" s="23"/>
    </row>
    <row r="118" spans="1:14" x14ac:dyDescent="0.25">
      <c r="A118" s="25" t="s">
        <v>172</v>
      </c>
      <c r="B118" s="42" t="s">
        <v>178</v>
      </c>
      <c r="C118" s="388">
        <v>0</v>
      </c>
      <c r="D118" s="388">
        <v>0</v>
      </c>
      <c r="E118" s="42"/>
      <c r="F118" s="148">
        <f t="shared" si="10"/>
        <v>0</v>
      </c>
      <c r="G118" s="148">
        <f t="shared" si="11"/>
        <v>0</v>
      </c>
      <c r="L118" s="42" t="s">
        <v>178</v>
      </c>
      <c r="M118" s="23"/>
    </row>
    <row r="119" spans="1:14" x14ac:dyDescent="0.25">
      <c r="A119" s="25" t="s">
        <v>173</v>
      </c>
      <c r="B119" s="42" t="s">
        <v>1142</v>
      </c>
      <c r="C119" s="388">
        <f>C38</f>
        <v>3606.0239310000002</v>
      </c>
      <c r="D119" s="388">
        <f>C119</f>
        <v>3606.0239310000002</v>
      </c>
      <c r="E119" s="42"/>
      <c r="F119" s="148">
        <f t="shared" si="10"/>
        <v>1</v>
      </c>
      <c r="G119" s="148">
        <f t="shared" si="11"/>
        <v>1</v>
      </c>
      <c r="L119" s="42" t="s">
        <v>1142</v>
      </c>
      <c r="M119" s="23"/>
    </row>
    <row r="120" spans="1:14" x14ac:dyDescent="0.25">
      <c r="A120" s="25" t="s">
        <v>175</v>
      </c>
      <c r="B120" s="42" t="s">
        <v>180</v>
      </c>
      <c r="C120" s="388">
        <v>0</v>
      </c>
      <c r="D120" s="388">
        <v>0</v>
      </c>
      <c r="E120" s="42"/>
      <c r="F120" s="148">
        <f t="shared" si="10"/>
        <v>0</v>
      </c>
      <c r="G120" s="148">
        <f t="shared" si="11"/>
        <v>0</v>
      </c>
      <c r="L120" s="42" t="s">
        <v>180</v>
      </c>
      <c r="M120" s="23"/>
    </row>
    <row r="121" spans="1:14" x14ac:dyDescent="0.25">
      <c r="A121" s="25" t="s">
        <v>177</v>
      </c>
      <c r="B121" s="42" t="s">
        <v>1149</v>
      </c>
      <c r="C121" s="388">
        <v>0</v>
      </c>
      <c r="D121" s="388">
        <v>0</v>
      </c>
      <c r="E121" s="42"/>
      <c r="F121" s="148">
        <f t="shared" ref="F121" si="12">IF($C$129=0,"",IF(C121="[for completion]","",IF(C121="","",C121/$C$129)))</f>
        <v>0</v>
      </c>
      <c r="G121" s="148">
        <f t="shared" ref="G121" si="13">IF($D$129=0,"",IF(D121="[for completion]","",IF(D121="","",D121/$D$129)))</f>
        <v>0</v>
      </c>
      <c r="L121" s="42"/>
      <c r="M121" s="23"/>
    </row>
    <row r="122" spans="1:14" x14ac:dyDescent="0.25">
      <c r="A122" s="25" t="s">
        <v>179</v>
      </c>
      <c r="B122" s="42" t="s">
        <v>182</v>
      </c>
      <c r="C122" s="388">
        <v>0</v>
      </c>
      <c r="D122" s="388">
        <v>0</v>
      </c>
      <c r="E122" s="42"/>
      <c r="F122" s="148">
        <f t="shared" si="10"/>
        <v>0</v>
      </c>
      <c r="G122" s="148">
        <f t="shared" si="11"/>
        <v>0</v>
      </c>
      <c r="L122" s="42" t="s">
        <v>182</v>
      </c>
      <c r="M122" s="23"/>
    </row>
    <row r="123" spans="1:14" x14ac:dyDescent="0.25">
      <c r="A123" s="25" t="s">
        <v>181</v>
      </c>
      <c r="B123" s="42" t="s">
        <v>169</v>
      </c>
      <c r="C123" s="388">
        <v>0</v>
      </c>
      <c r="D123" s="388">
        <v>0</v>
      </c>
      <c r="E123" s="42"/>
      <c r="F123" s="148">
        <f t="shared" si="10"/>
        <v>0</v>
      </c>
      <c r="G123" s="148">
        <f t="shared" si="11"/>
        <v>0</v>
      </c>
      <c r="L123" s="42" t="s">
        <v>169</v>
      </c>
      <c r="M123" s="23"/>
    </row>
    <row r="124" spans="1:14" x14ac:dyDescent="0.25">
      <c r="A124" s="25" t="s">
        <v>183</v>
      </c>
      <c r="B124" s="134" t="s">
        <v>1144</v>
      </c>
      <c r="C124" s="388">
        <v>0</v>
      </c>
      <c r="D124" s="388">
        <v>0</v>
      </c>
      <c r="E124" s="42"/>
      <c r="F124" s="148">
        <f t="shared" si="10"/>
        <v>0</v>
      </c>
      <c r="G124" s="148">
        <f t="shared" si="11"/>
        <v>0</v>
      </c>
      <c r="L124" s="134" t="s">
        <v>1144</v>
      </c>
      <c r="M124" s="23"/>
    </row>
    <row r="125" spans="1:14" x14ac:dyDescent="0.25">
      <c r="A125" s="25" t="s">
        <v>185</v>
      </c>
      <c r="B125" s="42" t="s">
        <v>184</v>
      </c>
      <c r="C125" s="388">
        <v>0</v>
      </c>
      <c r="D125" s="388">
        <v>0</v>
      </c>
      <c r="E125" s="42"/>
      <c r="F125" s="148">
        <f t="shared" si="10"/>
        <v>0</v>
      </c>
      <c r="G125" s="148">
        <f t="shared" si="11"/>
        <v>0</v>
      </c>
      <c r="L125" s="42" t="s">
        <v>184</v>
      </c>
      <c r="M125" s="23"/>
    </row>
    <row r="126" spans="1:14" x14ac:dyDescent="0.25">
      <c r="A126" s="25" t="s">
        <v>187</v>
      </c>
      <c r="B126" s="42" t="s">
        <v>186</v>
      </c>
      <c r="C126" s="388">
        <v>0</v>
      </c>
      <c r="D126" s="388">
        <v>0</v>
      </c>
      <c r="E126" s="42"/>
      <c r="F126" s="148">
        <f t="shared" si="10"/>
        <v>0</v>
      </c>
      <c r="G126" s="148">
        <f t="shared" si="11"/>
        <v>0</v>
      </c>
      <c r="H126" s="54"/>
      <c r="L126" s="42" t="s">
        <v>186</v>
      </c>
      <c r="M126" s="23"/>
    </row>
    <row r="127" spans="1:14" x14ac:dyDescent="0.25">
      <c r="A127" s="25" t="s">
        <v>188</v>
      </c>
      <c r="B127" s="42" t="s">
        <v>1143</v>
      </c>
      <c r="C127" s="388">
        <v>0</v>
      </c>
      <c r="D127" s="388">
        <v>0</v>
      </c>
      <c r="E127" s="42"/>
      <c r="F127" s="148">
        <f t="shared" ref="F127" si="14">IF($C$129=0,"",IF(C127="[for completion]","",IF(C127="","",C127/$C$129)))</f>
        <v>0</v>
      </c>
      <c r="G127" s="148">
        <f t="shared" ref="G127" si="15">IF($D$129=0,"",IF(D127="[for completion]","",IF(D127="","",D127/$D$129)))</f>
        <v>0</v>
      </c>
      <c r="H127" s="23"/>
      <c r="L127" s="42" t="s">
        <v>1143</v>
      </c>
      <c r="M127" s="23"/>
    </row>
    <row r="128" spans="1:14" x14ac:dyDescent="0.25">
      <c r="A128" s="25" t="s">
        <v>1145</v>
      </c>
      <c r="B128" s="42" t="s">
        <v>98</v>
      </c>
      <c r="C128" s="388">
        <v>0</v>
      </c>
      <c r="D128" s="388">
        <v>0</v>
      </c>
      <c r="E128" s="42"/>
      <c r="F128" s="148">
        <f t="shared" si="10"/>
        <v>0</v>
      </c>
      <c r="G128" s="148">
        <f t="shared" si="11"/>
        <v>0</v>
      </c>
      <c r="H128" s="23"/>
      <c r="L128" s="23"/>
      <c r="M128" s="23"/>
    </row>
    <row r="129" spans="1:14" x14ac:dyDescent="0.25">
      <c r="A129" s="25" t="s">
        <v>1148</v>
      </c>
      <c r="B129" s="58" t="s">
        <v>100</v>
      </c>
      <c r="C129" s="142">
        <f>SUM(C112:C128)</f>
        <v>3606.0239310000002</v>
      </c>
      <c r="D129" s="142">
        <f>SUM(D112:D128)</f>
        <v>3606.0239310000002</v>
      </c>
      <c r="E129" s="42"/>
      <c r="F129" s="138">
        <f>SUM(F112:F128)</f>
        <v>1</v>
      </c>
      <c r="G129" s="138">
        <f>SUM(G112:G128)</f>
        <v>1</v>
      </c>
      <c r="H129" s="23"/>
      <c r="L129" s="23"/>
      <c r="M129" s="23"/>
    </row>
    <row r="130" spans="1:14" outlineLevel="1" x14ac:dyDescent="0.25">
      <c r="A130" s="25" t="s">
        <v>189</v>
      </c>
      <c r="B130" s="53" t="s">
        <v>102</v>
      </c>
      <c r="C130" s="142"/>
      <c r="D130" s="142"/>
      <c r="E130" s="42"/>
      <c r="F130" s="148" t="str">
        <f>IF($C$129=0,"",IF(C130="[for completion]","",IF(C130="","",C130/$C$129)))</f>
        <v/>
      </c>
      <c r="G130" s="148" t="str">
        <f>IF($D$129=0,"",IF(D130="[for completion]","",IF(D130="","",D130/$D$129)))</f>
        <v/>
      </c>
      <c r="H130" s="23"/>
      <c r="L130" s="23"/>
      <c r="M130" s="23"/>
    </row>
    <row r="131" spans="1:14" outlineLevel="1" x14ac:dyDescent="0.25">
      <c r="A131" s="25" t="s">
        <v>190</v>
      </c>
      <c r="B131" s="53" t="s">
        <v>102</v>
      </c>
      <c r="C131" s="142"/>
      <c r="D131" s="142"/>
      <c r="E131" s="42"/>
      <c r="F131" s="148">
        <f t="shared" ref="F131:F136" si="16">IF($C$129=0,"",IF(C131="[for completion]","",C131/$C$129))</f>
        <v>0</v>
      </c>
      <c r="G131" s="148">
        <f t="shared" ref="G131:G136" si="17">IF($D$129=0,"",IF(D131="[for completion]","",D131/$D$129))</f>
        <v>0</v>
      </c>
      <c r="H131" s="23"/>
      <c r="L131" s="23"/>
      <c r="M131" s="23"/>
    </row>
    <row r="132" spans="1:14" outlineLevel="1" x14ac:dyDescent="0.25">
      <c r="A132" s="25" t="s">
        <v>191</v>
      </c>
      <c r="B132" s="53" t="s">
        <v>102</v>
      </c>
      <c r="C132" s="142"/>
      <c r="D132" s="142"/>
      <c r="E132" s="42"/>
      <c r="F132" s="148">
        <f t="shared" si="16"/>
        <v>0</v>
      </c>
      <c r="G132" s="148">
        <f t="shared" si="17"/>
        <v>0</v>
      </c>
      <c r="H132" s="23"/>
      <c r="L132" s="23"/>
      <c r="M132" s="23"/>
    </row>
    <row r="133" spans="1:14" outlineLevel="1" x14ac:dyDescent="0.25">
      <c r="A133" s="25" t="s">
        <v>192</v>
      </c>
      <c r="B133" s="53" t="s">
        <v>102</v>
      </c>
      <c r="C133" s="142"/>
      <c r="D133" s="142"/>
      <c r="E133" s="42"/>
      <c r="F133" s="148">
        <f t="shared" si="16"/>
        <v>0</v>
      </c>
      <c r="G133" s="148">
        <f t="shared" si="17"/>
        <v>0</v>
      </c>
      <c r="H133" s="23"/>
      <c r="L133" s="23"/>
      <c r="M133" s="23"/>
    </row>
    <row r="134" spans="1:14" outlineLevel="1" x14ac:dyDescent="0.25">
      <c r="A134" s="25" t="s">
        <v>193</v>
      </c>
      <c r="B134" s="53" t="s">
        <v>102</v>
      </c>
      <c r="C134" s="142"/>
      <c r="D134" s="142"/>
      <c r="E134" s="42"/>
      <c r="F134" s="148">
        <f t="shared" si="16"/>
        <v>0</v>
      </c>
      <c r="G134" s="148">
        <f t="shared" si="17"/>
        <v>0</v>
      </c>
      <c r="H134" s="23"/>
      <c r="L134" s="23"/>
      <c r="M134" s="23"/>
    </row>
    <row r="135" spans="1:14" outlineLevel="1" x14ac:dyDescent="0.25">
      <c r="A135" s="25" t="s">
        <v>194</v>
      </c>
      <c r="B135" s="53" t="s">
        <v>102</v>
      </c>
      <c r="C135" s="142"/>
      <c r="D135" s="142"/>
      <c r="E135" s="42"/>
      <c r="F135" s="148">
        <f t="shared" si="16"/>
        <v>0</v>
      </c>
      <c r="G135" s="148">
        <f t="shared" si="17"/>
        <v>0</v>
      </c>
      <c r="H135" s="23"/>
      <c r="L135" s="23"/>
      <c r="M135" s="23"/>
    </row>
    <row r="136" spans="1:14" outlineLevel="1" x14ac:dyDescent="0.25">
      <c r="A136" s="25" t="s">
        <v>195</v>
      </c>
      <c r="B136" s="53" t="s">
        <v>102</v>
      </c>
      <c r="C136" s="142"/>
      <c r="D136" s="142"/>
      <c r="E136" s="42"/>
      <c r="F136" s="148">
        <f t="shared" si="16"/>
        <v>0</v>
      </c>
      <c r="G136" s="148">
        <f t="shared" si="17"/>
        <v>0</v>
      </c>
      <c r="H136" s="23"/>
      <c r="L136" s="23"/>
      <c r="M136" s="23"/>
    </row>
    <row r="137" spans="1:14" ht="15" customHeight="1" x14ac:dyDescent="0.25">
      <c r="A137" s="44"/>
      <c r="B137" s="45" t="s">
        <v>196</v>
      </c>
      <c r="C137" s="47" t="s">
        <v>160</v>
      </c>
      <c r="D137" s="47" t="s">
        <v>161</v>
      </c>
      <c r="E137" s="46"/>
      <c r="F137" s="47" t="s">
        <v>162</v>
      </c>
      <c r="G137" s="47" t="s">
        <v>163</v>
      </c>
      <c r="H137" s="23"/>
      <c r="L137" s="23"/>
      <c r="M137" s="23"/>
    </row>
    <row r="138" spans="1:14" s="60" customFormat="1" x14ac:dyDescent="0.25">
      <c r="A138" s="25" t="s">
        <v>197</v>
      </c>
      <c r="B138" s="42" t="s">
        <v>165</v>
      </c>
      <c r="C138" s="388">
        <f>'D. Covered bond report'!E387/1000000</f>
        <v>532.79999999999995</v>
      </c>
      <c r="D138" s="388">
        <v>0</v>
      </c>
      <c r="E138" s="50"/>
      <c r="F138" s="148">
        <f>IF($C$155=0,"",IF(C138="[for completion]","",IF(C138="","",C138/$C$155)))</f>
        <v>0.29070274989087735</v>
      </c>
      <c r="G138" s="148">
        <f>IF($D$155=0,"",IF(D138="[for completion]","",IF(D138="","",D138/$D$155)))</f>
        <v>0</v>
      </c>
      <c r="H138" s="23"/>
      <c r="I138" s="25"/>
      <c r="J138" s="25"/>
      <c r="K138" s="25"/>
      <c r="L138" s="23"/>
      <c r="M138" s="23"/>
      <c r="N138" s="23"/>
    </row>
    <row r="139" spans="1:14" s="60" customFormat="1" x14ac:dyDescent="0.25">
      <c r="A139" s="25" t="s">
        <v>198</v>
      </c>
      <c r="B139" s="42" t="s">
        <v>1139</v>
      </c>
      <c r="C139" s="388">
        <v>0</v>
      </c>
      <c r="D139" s="388">
        <v>0</v>
      </c>
      <c r="E139" s="50"/>
      <c r="F139" s="148">
        <f t="shared" ref="F139:F146" si="18">IF($C$155=0,"",IF(C139="[for completion]","",IF(C139="","",C139/$C$155)))</f>
        <v>0</v>
      </c>
      <c r="G139" s="148">
        <f t="shared" ref="G139:G146" si="19">IF($D$155=0,"",IF(D139="[for completion]","",IF(D139="","",D139/$D$155)))</f>
        <v>0</v>
      </c>
      <c r="H139" s="23"/>
      <c r="I139" s="25"/>
      <c r="J139" s="25"/>
      <c r="K139" s="25"/>
      <c r="L139" s="23"/>
      <c r="M139" s="23"/>
      <c r="N139" s="23"/>
    </row>
    <row r="140" spans="1:14" s="60" customFormat="1" x14ac:dyDescent="0.25">
      <c r="A140" s="25" t="s">
        <v>199</v>
      </c>
      <c r="B140" s="42" t="s">
        <v>174</v>
      </c>
      <c r="C140" s="388">
        <v>0</v>
      </c>
      <c r="D140" s="388">
        <v>0</v>
      </c>
      <c r="E140" s="50"/>
      <c r="F140" s="148">
        <f t="shared" si="18"/>
        <v>0</v>
      </c>
      <c r="G140" s="148">
        <f t="shared" si="19"/>
        <v>0</v>
      </c>
      <c r="H140" s="23"/>
      <c r="I140" s="25"/>
      <c r="J140" s="25"/>
      <c r="K140" s="25"/>
      <c r="L140" s="23"/>
      <c r="M140" s="23"/>
      <c r="N140" s="23"/>
    </row>
    <row r="141" spans="1:14" s="60" customFormat="1" x14ac:dyDescent="0.25">
      <c r="A141" s="25" t="s">
        <v>200</v>
      </c>
      <c r="B141" s="42" t="s">
        <v>1140</v>
      </c>
      <c r="C141" s="388">
        <v>0</v>
      </c>
      <c r="D141" s="388">
        <v>0</v>
      </c>
      <c r="E141" s="50"/>
      <c r="F141" s="148">
        <f t="shared" si="18"/>
        <v>0</v>
      </c>
      <c r="G141" s="148">
        <f t="shared" si="19"/>
        <v>0</v>
      </c>
      <c r="H141" s="23"/>
      <c r="I141" s="25"/>
      <c r="J141" s="25"/>
      <c r="K141" s="25"/>
      <c r="L141" s="23"/>
      <c r="M141" s="23"/>
      <c r="N141" s="23"/>
    </row>
    <row r="142" spans="1:14" s="60" customFormat="1" x14ac:dyDescent="0.25">
      <c r="A142" s="25" t="s">
        <v>201</v>
      </c>
      <c r="B142" s="42" t="s">
        <v>1141</v>
      </c>
      <c r="C142" s="388">
        <v>0</v>
      </c>
      <c r="D142" s="388">
        <v>0</v>
      </c>
      <c r="E142" s="50"/>
      <c r="F142" s="148">
        <f t="shared" si="18"/>
        <v>0</v>
      </c>
      <c r="G142" s="148">
        <f t="shared" si="19"/>
        <v>0</v>
      </c>
      <c r="H142" s="23"/>
      <c r="I142" s="25"/>
      <c r="J142" s="25"/>
      <c r="K142" s="25"/>
      <c r="L142" s="23"/>
      <c r="M142" s="23"/>
      <c r="N142" s="23"/>
    </row>
    <row r="143" spans="1:14" s="60" customFormat="1" x14ac:dyDescent="0.25">
      <c r="A143" s="25" t="s">
        <v>202</v>
      </c>
      <c r="B143" s="42" t="s">
        <v>176</v>
      </c>
      <c r="C143" s="388">
        <v>0</v>
      </c>
      <c r="D143" s="388">
        <v>0</v>
      </c>
      <c r="E143" s="42"/>
      <c r="F143" s="148">
        <f t="shared" si="18"/>
        <v>0</v>
      </c>
      <c r="G143" s="148">
        <f t="shared" si="19"/>
        <v>0</v>
      </c>
      <c r="H143" s="23"/>
      <c r="I143" s="25"/>
      <c r="J143" s="25"/>
      <c r="K143" s="25"/>
      <c r="L143" s="23"/>
      <c r="M143" s="23"/>
      <c r="N143" s="23"/>
    </row>
    <row r="144" spans="1:14" x14ac:dyDescent="0.25">
      <c r="A144" s="25" t="s">
        <v>203</v>
      </c>
      <c r="B144" s="42" t="s">
        <v>178</v>
      </c>
      <c r="C144" s="388">
        <v>0</v>
      </c>
      <c r="D144" s="388">
        <v>0</v>
      </c>
      <c r="E144" s="42"/>
      <c r="F144" s="148">
        <f t="shared" si="18"/>
        <v>0</v>
      </c>
      <c r="G144" s="148">
        <f t="shared" si="19"/>
        <v>0</v>
      </c>
      <c r="H144" s="23"/>
      <c r="L144" s="23"/>
      <c r="M144" s="23"/>
    </row>
    <row r="145" spans="1:14" x14ac:dyDescent="0.25">
      <c r="A145" s="25" t="s">
        <v>204</v>
      </c>
      <c r="B145" s="42" t="s">
        <v>1142</v>
      </c>
      <c r="C145" s="388">
        <f>('D. Covered bond report'!B374+'D. Covered bond report'!C374+'D. Covered bond report'!D374)/1000000</f>
        <v>1300</v>
      </c>
      <c r="D145" s="388">
        <f>C145+C138</f>
        <v>1832.8</v>
      </c>
      <c r="E145" s="42"/>
      <c r="F145" s="148">
        <f t="shared" si="18"/>
        <v>0.7092972501091227</v>
      </c>
      <c r="G145" s="148">
        <f t="shared" si="19"/>
        <v>1</v>
      </c>
      <c r="H145" s="23"/>
      <c r="L145" s="23"/>
      <c r="M145" s="23"/>
      <c r="N145" s="54"/>
    </row>
    <row r="146" spans="1:14" x14ac:dyDescent="0.25">
      <c r="A146" s="25" t="s">
        <v>205</v>
      </c>
      <c r="B146" s="42" t="s">
        <v>180</v>
      </c>
      <c r="C146" s="388">
        <v>0</v>
      </c>
      <c r="D146" s="388">
        <v>0</v>
      </c>
      <c r="E146" s="42"/>
      <c r="F146" s="148">
        <f t="shared" si="18"/>
        <v>0</v>
      </c>
      <c r="G146" s="148">
        <f t="shared" si="19"/>
        <v>0</v>
      </c>
      <c r="H146" s="23"/>
      <c r="L146" s="23"/>
      <c r="M146" s="23"/>
      <c r="N146" s="54"/>
    </row>
    <row r="147" spans="1:14" x14ac:dyDescent="0.25">
      <c r="A147" s="25" t="s">
        <v>206</v>
      </c>
      <c r="B147" s="42" t="s">
        <v>1149</v>
      </c>
      <c r="C147" s="388">
        <v>0</v>
      </c>
      <c r="D147" s="388">
        <v>0</v>
      </c>
      <c r="E147" s="42"/>
      <c r="F147" s="148">
        <f t="shared" ref="F147" si="20">IF($C$155=0,"",IF(C147="[for completion]","",IF(C147="","",C147/$C$155)))</f>
        <v>0</v>
      </c>
      <c r="G147" s="148">
        <f t="shared" ref="G147" si="21">IF($D$155=0,"",IF(D147="[for completion]","",IF(D147="","",D147/$D$155)))</f>
        <v>0</v>
      </c>
      <c r="H147" s="23"/>
      <c r="L147" s="23"/>
      <c r="M147" s="23"/>
      <c r="N147" s="54"/>
    </row>
    <row r="148" spans="1:14" x14ac:dyDescent="0.25">
      <c r="A148" s="25" t="s">
        <v>207</v>
      </c>
      <c r="B148" s="42" t="s">
        <v>182</v>
      </c>
      <c r="C148" s="388">
        <v>0</v>
      </c>
      <c r="D148" s="388">
        <v>0</v>
      </c>
      <c r="E148" s="42"/>
      <c r="F148" s="148">
        <f t="shared" ref="F148:F154" si="22">IF($C$155=0,"",IF(C148="[for completion]","",IF(C148="","",C148/$C$155)))</f>
        <v>0</v>
      </c>
      <c r="G148" s="148">
        <f t="shared" ref="G148:G154" si="23">IF($D$155=0,"",IF(D148="[for completion]","",IF(D148="","",D148/$D$155)))</f>
        <v>0</v>
      </c>
      <c r="H148" s="23"/>
      <c r="L148" s="23"/>
      <c r="M148" s="23"/>
      <c r="N148" s="54"/>
    </row>
    <row r="149" spans="1:14" x14ac:dyDescent="0.25">
      <c r="A149" s="25" t="s">
        <v>208</v>
      </c>
      <c r="B149" s="42" t="s">
        <v>169</v>
      </c>
      <c r="C149" s="388">
        <v>0</v>
      </c>
      <c r="D149" s="388">
        <v>0</v>
      </c>
      <c r="E149" s="42"/>
      <c r="F149" s="148">
        <f t="shared" si="22"/>
        <v>0</v>
      </c>
      <c r="G149" s="148">
        <f t="shared" si="23"/>
        <v>0</v>
      </c>
      <c r="H149" s="23"/>
      <c r="L149" s="23"/>
      <c r="M149" s="23"/>
      <c r="N149" s="54"/>
    </row>
    <row r="150" spans="1:14" x14ac:dyDescent="0.25">
      <c r="A150" s="25" t="s">
        <v>209</v>
      </c>
      <c r="B150" s="134" t="s">
        <v>1144</v>
      </c>
      <c r="C150" s="388">
        <v>0</v>
      </c>
      <c r="D150" s="388">
        <v>0</v>
      </c>
      <c r="E150" s="42"/>
      <c r="F150" s="148">
        <f t="shared" si="22"/>
        <v>0</v>
      </c>
      <c r="G150" s="148">
        <f t="shared" si="23"/>
        <v>0</v>
      </c>
      <c r="H150" s="23"/>
      <c r="L150" s="23"/>
      <c r="M150" s="23"/>
      <c r="N150" s="54"/>
    </row>
    <row r="151" spans="1:14" x14ac:dyDescent="0.25">
      <c r="A151" s="25" t="s">
        <v>210</v>
      </c>
      <c r="B151" s="42" t="s">
        <v>184</v>
      </c>
      <c r="C151" s="388">
        <v>0</v>
      </c>
      <c r="D151" s="388">
        <v>0</v>
      </c>
      <c r="E151" s="42"/>
      <c r="F151" s="148">
        <f t="shared" si="22"/>
        <v>0</v>
      </c>
      <c r="G151" s="148">
        <f t="shared" si="23"/>
        <v>0</v>
      </c>
      <c r="H151" s="23"/>
      <c r="L151" s="23"/>
      <c r="M151" s="23"/>
      <c r="N151" s="54"/>
    </row>
    <row r="152" spans="1:14" x14ac:dyDescent="0.25">
      <c r="A152" s="25" t="s">
        <v>211</v>
      </c>
      <c r="B152" s="42" t="s">
        <v>186</v>
      </c>
      <c r="C152" s="388">
        <v>0</v>
      </c>
      <c r="D152" s="388">
        <v>0</v>
      </c>
      <c r="E152" s="42"/>
      <c r="F152" s="148">
        <f t="shared" si="22"/>
        <v>0</v>
      </c>
      <c r="G152" s="148">
        <f t="shared" si="23"/>
        <v>0</v>
      </c>
      <c r="H152" s="23"/>
      <c r="L152" s="23"/>
      <c r="M152" s="23"/>
      <c r="N152" s="54"/>
    </row>
    <row r="153" spans="1:14" x14ac:dyDescent="0.25">
      <c r="A153" s="25" t="s">
        <v>212</v>
      </c>
      <c r="B153" s="42" t="s">
        <v>1143</v>
      </c>
      <c r="C153" s="388">
        <v>0</v>
      </c>
      <c r="D153" s="388">
        <v>0</v>
      </c>
      <c r="E153" s="42"/>
      <c r="F153" s="148">
        <f t="shared" si="22"/>
        <v>0</v>
      </c>
      <c r="G153" s="148">
        <f t="shared" si="23"/>
        <v>0</v>
      </c>
      <c r="H153" s="23"/>
      <c r="L153" s="23"/>
      <c r="M153" s="23"/>
      <c r="N153" s="54"/>
    </row>
    <row r="154" spans="1:14" x14ac:dyDescent="0.25">
      <c r="A154" s="25" t="s">
        <v>1146</v>
      </c>
      <c r="B154" s="42" t="s">
        <v>98</v>
      </c>
      <c r="C154" s="388">
        <v>0</v>
      </c>
      <c r="D154" s="388">
        <v>0</v>
      </c>
      <c r="E154" s="42"/>
      <c r="F154" s="148">
        <f t="shared" si="22"/>
        <v>0</v>
      </c>
      <c r="G154" s="148">
        <f t="shared" si="23"/>
        <v>0</v>
      </c>
      <c r="H154" s="23"/>
      <c r="L154" s="23"/>
      <c r="M154" s="23"/>
      <c r="N154" s="54"/>
    </row>
    <row r="155" spans="1:14" x14ac:dyDescent="0.25">
      <c r="A155" s="25" t="s">
        <v>1150</v>
      </c>
      <c r="B155" s="58" t="s">
        <v>100</v>
      </c>
      <c r="C155" s="142">
        <f>SUM(C138:C154)</f>
        <v>1832.8</v>
      </c>
      <c r="D155" s="142">
        <f>SUM(D138:D154)</f>
        <v>1832.8</v>
      </c>
      <c r="E155" s="42"/>
      <c r="F155" s="138">
        <f>SUM(F138:F154)</f>
        <v>1</v>
      </c>
      <c r="G155" s="138">
        <f>SUM(G138:G154)</f>
        <v>1</v>
      </c>
      <c r="H155" s="23"/>
      <c r="L155" s="23"/>
      <c r="M155" s="23"/>
      <c r="N155" s="54"/>
    </row>
    <row r="156" spans="1:14" outlineLevel="1" x14ac:dyDescent="0.25">
      <c r="A156" s="25" t="s">
        <v>213</v>
      </c>
      <c r="B156" s="53" t="s">
        <v>102</v>
      </c>
      <c r="C156" s="142"/>
      <c r="D156" s="142"/>
      <c r="E156" s="42"/>
      <c r="F156" s="148" t="str">
        <f>IF($C$155=0,"",IF(C156="[for completion]","",IF(C156="","",C156/$C$155)))</f>
        <v/>
      </c>
      <c r="G156" s="148" t="str">
        <f>IF($D$155=0,"",IF(D156="[for completion]","",IF(D156="","",D156/$D$155)))</f>
        <v/>
      </c>
      <c r="H156" s="23"/>
      <c r="L156" s="23"/>
      <c r="M156" s="23"/>
      <c r="N156" s="54"/>
    </row>
    <row r="157" spans="1:14" outlineLevel="1" x14ac:dyDescent="0.25">
      <c r="A157" s="25" t="s">
        <v>214</v>
      </c>
      <c r="B157" s="53" t="s">
        <v>102</v>
      </c>
      <c r="C157" s="142"/>
      <c r="D157" s="142"/>
      <c r="E157" s="42"/>
      <c r="F157" s="148" t="str">
        <f t="shared" ref="F157:F162" si="24">IF($C$155=0,"",IF(C157="[for completion]","",IF(C157="","",C157/$C$155)))</f>
        <v/>
      </c>
      <c r="G157" s="148" t="str">
        <f t="shared" ref="G157:G162" si="25">IF($D$155=0,"",IF(D157="[for completion]","",IF(D157="","",D157/$D$155)))</f>
        <v/>
      </c>
      <c r="H157" s="23"/>
      <c r="L157" s="23"/>
      <c r="M157" s="23"/>
      <c r="N157" s="54"/>
    </row>
    <row r="158" spans="1:14" outlineLevel="1" x14ac:dyDescent="0.25">
      <c r="A158" s="25" t="s">
        <v>215</v>
      </c>
      <c r="B158" s="53" t="s">
        <v>102</v>
      </c>
      <c r="C158" s="142"/>
      <c r="D158" s="142"/>
      <c r="E158" s="42"/>
      <c r="F158" s="148" t="str">
        <f t="shared" si="24"/>
        <v/>
      </c>
      <c r="G158" s="148" t="str">
        <f t="shared" si="25"/>
        <v/>
      </c>
      <c r="H158" s="23"/>
      <c r="L158" s="23"/>
      <c r="M158" s="23"/>
      <c r="N158" s="54"/>
    </row>
    <row r="159" spans="1:14" outlineLevel="1" x14ac:dyDescent="0.25">
      <c r="A159" s="25" t="s">
        <v>216</v>
      </c>
      <c r="B159" s="53" t="s">
        <v>102</v>
      </c>
      <c r="C159" s="142"/>
      <c r="D159" s="142"/>
      <c r="E159" s="42"/>
      <c r="F159" s="148" t="str">
        <f t="shared" si="24"/>
        <v/>
      </c>
      <c r="G159" s="148" t="str">
        <f t="shared" si="25"/>
        <v/>
      </c>
      <c r="H159" s="23"/>
      <c r="L159" s="23"/>
      <c r="M159" s="23"/>
      <c r="N159" s="54"/>
    </row>
    <row r="160" spans="1:14" outlineLevel="1" x14ac:dyDescent="0.25">
      <c r="A160" s="25" t="s">
        <v>217</v>
      </c>
      <c r="B160" s="53" t="s">
        <v>102</v>
      </c>
      <c r="C160" s="142"/>
      <c r="D160" s="142"/>
      <c r="E160" s="42"/>
      <c r="F160" s="148" t="str">
        <f t="shared" si="24"/>
        <v/>
      </c>
      <c r="G160" s="148" t="str">
        <f t="shared" si="25"/>
        <v/>
      </c>
      <c r="H160" s="23"/>
      <c r="L160" s="23"/>
      <c r="M160" s="23"/>
      <c r="N160" s="54"/>
    </row>
    <row r="161" spans="1:14" outlineLevel="1" x14ac:dyDescent="0.25">
      <c r="A161" s="25" t="s">
        <v>218</v>
      </c>
      <c r="B161" s="53" t="s">
        <v>102</v>
      </c>
      <c r="C161" s="142"/>
      <c r="D161" s="142"/>
      <c r="E161" s="42"/>
      <c r="F161" s="148" t="str">
        <f t="shared" si="24"/>
        <v/>
      </c>
      <c r="G161" s="148" t="str">
        <f t="shared" si="25"/>
        <v/>
      </c>
      <c r="H161" s="23"/>
      <c r="L161" s="23"/>
      <c r="M161" s="23"/>
      <c r="N161" s="54"/>
    </row>
    <row r="162" spans="1:14" outlineLevel="1" x14ac:dyDescent="0.25">
      <c r="A162" s="25" t="s">
        <v>219</v>
      </c>
      <c r="B162" s="53" t="s">
        <v>102</v>
      </c>
      <c r="C162" s="142"/>
      <c r="D162" s="142"/>
      <c r="E162" s="42"/>
      <c r="F162" s="148" t="str">
        <f t="shared" si="24"/>
        <v/>
      </c>
      <c r="G162" s="148" t="str">
        <f t="shared" si="25"/>
        <v/>
      </c>
      <c r="H162" s="23"/>
      <c r="L162" s="23"/>
      <c r="M162" s="23"/>
      <c r="N162" s="54"/>
    </row>
    <row r="163" spans="1:14" ht="15" customHeight="1" x14ac:dyDescent="0.25">
      <c r="A163" s="44"/>
      <c r="B163" s="45" t="s">
        <v>220</v>
      </c>
      <c r="C163" s="92" t="s">
        <v>160</v>
      </c>
      <c r="D163" s="92" t="s">
        <v>161</v>
      </c>
      <c r="E163" s="46"/>
      <c r="F163" s="92" t="s">
        <v>162</v>
      </c>
      <c r="G163" s="92" t="s">
        <v>163</v>
      </c>
      <c r="H163" s="23"/>
      <c r="L163" s="23"/>
      <c r="M163" s="23"/>
      <c r="N163" s="54"/>
    </row>
    <row r="164" spans="1:14" x14ac:dyDescent="0.25">
      <c r="A164" s="25" t="s">
        <v>222</v>
      </c>
      <c r="B164" s="23" t="s">
        <v>223</v>
      </c>
      <c r="C164" s="388">
        <f>('D. Covered bond report'!B374+'D. Covered bond report'!E387)/1000000</f>
        <v>1232.8</v>
      </c>
      <c r="D164" s="388">
        <v>0</v>
      </c>
      <c r="E164" s="62"/>
      <c r="F164" s="148">
        <f>IF($C$167=0,"",IF(C164="[for completion]","",IF(C164="","",C164/$C$167)))</f>
        <v>0.67263203841117414</v>
      </c>
      <c r="G164" s="148">
        <f>IF($D$167=0,"",IF(D164="[for completion]","",IF(D164="","",D164/$D$167)))</f>
        <v>0</v>
      </c>
      <c r="H164" s="23"/>
      <c r="L164" s="23"/>
      <c r="M164" s="23"/>
      <c r="N164" s="54"/>
    </row>
    <row r="165" spans="1:14" x14ac:dyDescent="0.25">
      <c r="A165" s="25" t="s">
        <v>224</v>
      </c>
      <c r="B165" s="23" t="s">
        <v>225</v>
      </c>
      <c r="C165" s="388">
        <f>('D. Covered bond report'!C374+'D. Covered bond report'!D374)/1000000</f>
        <v>600</v>
      </c>
      <c r="D165" s="388">
        <f>C164+C165</f>
        <v>1832.8</v>
      </c>
      <c r="E165" s="62"/>
      <c r="F165" s="148">
        <f t="shared" ref="F165:F166" si="26">IF($C$167=0,"",IF(C165="[for completion]","",IF(C165="","",C165/$C$167)))</f>
        <v>0.32736796158882586</v>
      </c>
      <c r="G165" s="148">
        <f t="shared" ref="G165:G166" si="27">IF($D$167=0,"",IF(D165="[for completion]","",IF(D165="","",D165/$D$167)))</f>
        <v>1</v>
      </c>
      <c r="H165" s="23"/>
      <c r="L165" s="23"/>
      <c r="M165" s="23"/>
      <c r="N165" s="54"/>
    </row>
    <row r="166" spans="1:14" x14ac:dyDescent="0.25">
      <c r="A166" s="25" t="s">
        <v>226</v>
      </c>
      <c r="B166" s="23" t="s">
        <v>98</v>
      </c>
      <c r="C166" s="388">
        <v>0</v>
      </c>
      <c r="D166" s="388">
        <v>0</v>
      </c>
      <c r="E166" s="62"/>
      <c r="F166" s="148">
        <f t="shared" si="26"/>
        <v>0</v>
      </c>
      <c r="G166" s="148">
        <f t="shared" si="27"/>
        <v>0</v>
      </c>
      <c r="H166" s="23"/>
      <c r="L166" s="23"/>
      <c r="M166" s="23"/>
      <c r="N166" s="54"/>
    </row>
    <row r="167" spans="1:14" x14ac:dyDescent="0.25">
      <c r="A167" s="25" t="s">
        <v>227</v>
      </c>
      <c r="B167" s="63" t="s">
        <v>100</v>
      </c>
      <c r="C167" s="151">
        <f>SUM(C164:C166)</f>
        <v>1832.8</v>
      </c>
      <c r="D167" s="151">
        <f>SUM(D164:D166)</f>
        <v>1832.8</v>
      </c>
      <c r="E167" s="62"/>
      <c r="F167" s="150">
        <f>SUM(F164:F166)</f>
        <v>1</v>
      </c>
      <c r="G167" s="150">
        <f>SUM(G164:G166)</f>
        <v>1</v>
      </c>
      <c r="H167" s="23"/>
      <c r="L167" s="23"/>
      <c r="M167" s="23"/>
      <c r="N167" s="54"/>
    </row>
    <row r="168" spans="1:14" outlineLevel="1" x14ac:dyDescent="0.25">
      <c r="A168" s="25" t="s">
        <v>228</v>
      </c>
      <c r="B168" s="63"/>
      <c r="C168" s="151"/>
      <c r="D168" s="151"/>
      <c r="E168" s="62"/>
      <c r="F168" s="62"/>
      <c r="G168" s="21"/>
      <c r="H168" s="23"/>
      <c r="L168" s="23"/>
      <c r="M168" s="23"/>
      <c r="N168" s="54"/>
    </row>
    <row r="169" spans="1:14" outlineLevel="1" x14ac:dyDescent="0.25">
      <c r="A169" s="25" t="s">
        <v>229</v>
      </c>
      <c r="B169" s="63"/>
      <c r="C169" s="151"/>
      <c r="D169" s="151"/>
      <c r="E169" s="62"/>
      <c r="F169" s="62"/>
      <c r="G169" s="21"/>
      <c r="H169" s="23"/>
      <c r="L169" s="23"/>
      <c r="M169" s="23"/>
      <c r="N169" s="54"/>
    </row>
    <row r="170" spans="1:14" outlineLevel="1" x14ac:dyDescent="0.25">
      <c r="A170" s="25" t="s">
        <v>230</v>
      </c>
      <c r="B170" s="63"/>
      <c r="C170" s="151"/>
      <c r="D170" s="151"/>
      <c r="E170" s="62"/>
      <c r="F170" s="62"/>
      <c r="G170" s="21"/>
      <c r="H170" s="23"/>
      <c r="L170" s="23"/>
      <c r="M170" s="23"/>
      <c r="N170" s="54"/>
    </row>
    <row r="171" spans="1:14" outlineLevel="1" x14ac:dyDescent="0.25">
      <c r="A171" s="25" t="s">
        <v>231</v>
      </c>
      <c r="B171" s="63"/>
      <c r="C171" s="151"/>
      <c r="D171" s="151"/>
      <c r="E171" s="62"/>
      <c r="F171" s="62"/>
      <c r="G171" s="21"/>
      <c r="H171" s="23"/>
      <c r="L171" s="23"/>
      <c r="M171" s="23"/>
      <c r="N171" s="54"/>
    </row>
    <row r="172" spans="1:14" outlineLevel="1" x14ac:dyDescent="0.25">
      <c r="A172" s="25" t="s">
        <v>232</v>
      </c>
      <c r="B172" s="63"/>
      <c r="C172" s="151"/>
      <c r="D172" s="151"/>
      <c r="E172" s="62"/>
      <c r="F172" s="62"/>
      <c r="G172" s="21"/>
      <c r="H172" s="23"/>
      <c r="L172" s="23"/>
      <c r="M172" s="23"/>
      <c r="N172" s="54"/>
    </row>
    <row r="173" spans="1:14" ht="15" customHeight="1" x14ac:dyDescent="0.25">
      <c r="A173" s="44"/>
      <c r="B173" s="45" t="s">
        <v>233</v>
      </c>
      <c r="C173" s="44" t="s">
        <v>65</v>
      </c>
      <c r="D173" s="44"/>
      <c r="E173" s="46"/>
      <c r="F173" s="47" t="s">
        <v>234</v>
      </c>
      <c r="G173" s="47"/>
      <c r="H173" s="23"/>
      <c r="L173" s="23"/>
      <c r="M173" s="23"/>
      <c r="N173" s="54"/>
    </row>
    <row r="174" spans="1:14" ht="15" customHeight="1" x14ac:dyDescent="0.25">
      <c r="A174" s="25" t="s">
        <v>235</v>
      </c>
      <c r="B174" s="42" t="s">
        <v>236</v>
      </c>
      <c r="C174" s="388">
        <v>0</v>
      </c>
      <c r="D174" s="39"/>
      <c r="E174" s="31"/>
      <c r="F174" s="148" t="str">
        <f>IF($C$179=0,"",IF(C174="[for completion]","",C174/$C$179))</f>
        <v/>
      </c>
      <c r="G174" s="50"/>
      <c r="H174" s="23"/>
      <c r="L174" s="23"/>
      <c r="M174" s="23"/>
      <c r="N174" s="54"/>
    </row>
    <row r="175" spans="1:14" ht="30.75" customHeight="1" x14ac:dyDescent="0.25">
      <c r="A175" s="25" t="s">
        <v>9</v>
      </c>
      <c r="B175" s="42" t="s">
        <v>983</v>
      </c>
      <c r="C175" s="388">
        <v>0</v>
      </c>
      <c r="E175" s="52"/>
      <c r="F175" s="148" t="str">
        <f>IF($C$179=0,"",IF(C175="[for completion]","",C175/$C$179))</f>
        <v/>
      </c>
      <c r="G175" s="50"/>
      <c r="H175" s="23"/>
      <c r="L175" s="23"/>
      <c r="M175" s="23"/>
      <c r="N175" s="54"/>
    </row>
    <row r="176" spans="1:14" x14ac:dyDescent="0.25">
      <c r="A176" s="25" t="s">
        <v>237</v>
      </c>
      <c r="B176" s="42" t="s">
        <v>238</v>
      </c>
      <c r="C176" s="388">
        <v>0</v>
      </c>
      <c r="E176" s="52"/>
      <c r="F176" s="148"/>
      <c r="G176" s="50"/>
      <c r="H176" s="23"/>
      <c r="L176" s="23"/>
      <c r="M176" s="23"/>
      <c r="N176" s="54"/>
    </row>
    <row r="177" spans="1:14" x14ac:dyDescent="0.25">
      <c r="A177" s="25" t="s">
        <v>239</v>
      </c>
      <c r="B177" s="42" t="s">
        <v>240</v>
      </c>
      <c r="C177" s="388">
        <v>0</v>
      </c>
      <c r="E177" s="52"/>
      <c r="F177" s="148" t="str">
        <f t="shared" ref="F177:F187" si="28">IF($C$179=0,"",IF(C177="[for completion]","",C177/$C$179))</f>
        <v/>
      </c>
      <c r="G177" s="50"/>
      <c r="H177" s="23"/>
      <c r="L177" s="23"/>
      <c r="M177" s="23"/>
      <c r="N177" s="54"/>
    </row>
    <row r="178" spans="1:14" x14ac:dyDescent="0.25">
      <c r="A178" s="25" t="s">
        <v>241</v>
      </c>
      <c r="B178" s="42" t="s">
        <v>98</v>
      </c>
      <c r="C178" s="388">
        <v>0</v>
      </c>
      <c r="E178" s="52"/>
      <c r="F178" s="148" t="str">
        <f t="shared" si="28"/>
        <v/>
      </c>
      <c r="G178" s="50"/>
      <c r="H178" s="23"/>
      <c r="L178" s="23"/>
      <c r="M178" s="23"/>
      <c r="N178" s="54"/>
    </row>
    <row r="179" spans="1:14" x14ac:dyDescent="0.25">
      <c r="A179" s="25" t="s">
        <v>10</v>
      </c>
      <c r="B179" s="58" t="s">
        <v>100</v>
      </c>
      <c r="C179" s="144">
        <f>SUM(C174:C178)</f>
        <v>0</v>
      </c>
      <c r="E179" s="52"/>
      <c r="F179" s="149">
        <f>SUM(F174:F178)</f>
        <v>0</v>
      </c>
      <c r="G179" s="50"/>
      <c r="H179" s="23"/>
      <c r="L179" s="23"/>
      <c r="M179" s="23"/>
      <c r="N179" s="54"/>
    </row>
    <row r="180" spans="1:14" outlineLevel="1" x14ac:dyDescent="0.25">
      <c r="A180" s="25" t="s">
        <v>242</v>
      </c>
      <c r="B180" s="64" t="s">
        <v>243</v>
      </c>
      <c r="C180" s="142"/>
      <c r="E180" s="52"/>
      <c r="F180" s="148" t="str">
        <f t="shared" si="28"/>
        <v/>
      </c>
      <c r="G180" s="50"/>
      <c r="H180" s="23"/>
      <c r="L180" s="23"/>
      <c r="M180" s="23"/>
      <c r="N180" s="54"/>
    </row>
    <row r="181" spans="1:14" s="64" customFormat="1" ht="30" outlineLevel="1" x14ac:dyDescent="0.25">
      <c r="A181" s="25" t="s">
        <v>244</v>
      </c>
      <c r="B181" s="64" t="s">
        <v>245</v>
      </c>
      <c r="C181" s="152"/>
      <c r="F181" s="148" t="str">
        <f t="shared" si="28"/>
        <v/>
      </c>
    </row>
    <row r="182" spans="1:14" ht="30" outlineLevel="1" x14ac:dyDescent="0.25">
      <c r="A182" s="25" t="s">
        <v>246</v>
      </c>
      <c r="B182" s="64" t="s">
        <v>247</v>
      </c>
      <c r="C182" s="142"/>
      <c r="E182" s="52"/>
      <c r="F182" s="148" t="str">
        <f t="shared" si="28"/>
        <v/>
      </c>
      <c r="G182" s="50"/>
      <c r="H182" s="23"/>
      <c r="L182" s="23"/>
      <c r="M182" s="23"/>
      <c r="N182" s="54"/>
    </row>
    <row r="183" spans="1:14" outlineLevel="1" x14ac:dyDescent="0.25">
      <c r="A183" s="25" t="s">
        <v>248</v>
      </c>
      <c r="B183" s="64" t="s">
        <v>249</v>
      </c>
      <c r="C183" s="142"/>
      <c r="E183" s="52"/>
      <c r="F183" s="148" t="str">
        <f t="shared" si="28"/>
        <v/>
      </c>
      <c r="G183" s="50"/>
      <c r="H183" s="23"/>
      <c r="L183" s="23"/>
      <c r="M183" s="23"/>
      <c r="N183" s="54"/>
    </row>
    <row r="184" spans="1:14" s="64" customFormat="1" ht="30" outlineLevel="1" x14ac:dyDescent="0.25">
      <c r="A184" s="25" t="s">
        <v>250</v>
      </c>
      <c r="B184" s="64" t="s">
        <v>251</v>
      </c>
      <c r="C184" s="152"/>
      <c r="F184" s="148" t="str">
        <f t="shared" si="28"/>
        <v/>
      </c>
    </row>
    <row r="185" spans="1:14" ht="30" outlineLevel="1" x14ac:dyDescent="0.25">
      <c r="A185" s="25" t="s">
        <v>252</v>
      </c>
      <c r="B185" s="64" t="s">
        <v>253</v>
      </c>
      <c r="C185" s="142"/>
      <c r="E185" s="52"/>
      <c r="F185" s="148" t="str">
        <f t="shared" si="28"/>
        <v/>
      </c>
      <c r="G185" s="50"/>
      <c r="H185" s="23"/>
      <c r="L185" s="23"/>
      <c r="M185" s="23"/>
      <c r="N185" s="54"/>
    </row>
    <row r="186" spans="1:14" outlineLevel="1" x14ac:dyDescent="0.25">
      <c r="A186" s="25" t="s">
        <v>254</v>
      </c>
      <c r="B186" s="64" t="s">
        <v>255</v>
      </c>
      <c r="C186" s="142"/>
      <c r="E186" s="52"/>
      <c r="F186" s="148" t="str">
        <f t="shared" si="28"/>
        <v/>
      </c>
      <c r="G186" s="50"/>
      <c r="H186" s="23"/>
      <c r="L186" s="23"/>
      <c r="M186" s="23"/>
      <c r="N186" s="54"/>
    </row>
    <row r="187" spans="1:14" outlineLevel="1" x14ac:dyDescent="0.25">
      <c r="A187" s="25" t="s">
        <v>256</v>
      </c>
      <c r="B187" s="64" t="s">
        <v>257</v>
      </c>
      <c r="C187" s="142"/>
      <c r="E187" s="52"/>
      <c r="F187" s="148" t="str">
        <f t="shared" si="28"/>
        <v/>
      </c>
      <c r="G187" s="50"/>
      <c r="H187" s="23"/>
      <c r="L187" s="23"/>
      <c r="M187" s="23"/>
      <c r="N187" s="54"/>
    </row>
    <row r="188" spans="1:14" outlineLevel="1" x14ac:dyDescent="0.25">
      <c r="A188" s="25" t="s">
        <v>258</v>
      </c>
      <c r="B188" s="64"/>
      <c r="E188" s="52"/>
      <c r="F188" s="50"/>
      <c r="G188" s="50"/>
      <c r="H188" s="23"/>
      <c r="L188" s="23"/>
      <c r="M188" s="23"/>
      <c r="N188" s="54"/>
    </row>
    <row r="189" spans="1:14" outlineLevel="1" x14ac:dyDescent="0.25">
      <c r="A189" s="25" t="s">
        <v>259</v>
      </c>
      <c r="B189" s="64"/>
      <c r="E189" s="52"/>
      <c r="F189" s="50"/>
      <c r="G189" s="50"/>
      <c r="H189" s="23"/>
      <c r="L189" s="23"/>
      <c r="M189" s="23"/>
      <c r="N189" s="54"/>
    </row>
    <row r="190" spans="1:14" outlineLevel="1" x14ac:dyDescent="0.25">
      <c r="A190" s="25" t="s">
        <v>260</v>
      </c>
      <c r="B190" s="64"/>
      <c r="E190" s="52"/>
      <c r="F190" s="50"/>
      <c r="G190" s="50"/>
      <c r="H190" s="23"/>
      <c r="L190" s="23"/>
      <c r="M190" s="23"/>
      <c r="N190" s="54"/>
    </row>
    <row r="191" spans="1:14" outlineLevel="1" x14ac:dyDescent="0.25">
      <c r="A191" s="25" t="s">
        <v>261</v>
      </c>
      <c r="B191" s="53"/>
      <c r="E191" s="52"/>
      <c r="F191" s="50"/>
      <c r="G191" s="50"/>
      <c r="H191" s="23"/>
      <c r="L191" s="23"/>
      <c r="M191" s="23"/>
      <c r="N191" s="54"/>
    </row>
    <row r="192" spans="1:14" ht="15" customHeight="1" x14ac:dyDescent="0.25">
      <c r="A192" s="44"/>
      <c r="B192" s="45" t="s">
        <v>262</v>
      </c>
      <c r="C192" s="44" t="s">
        <v>65</v>
      </c>
      <c r="D192" s="44"/>
      <c r="E192" s="46"/>
      <c r="F192" s="47" t="s">
        <v>234</v>
      </c>
      <c r="G192" s="47"/>
      <c r="H192" s="23"/>
      <c r="L192" s="23"/>
      <c r="M192" s="23"/>
      <c r="N192" s="54"/>
    </row>
    <row r="193" spans="1:14" x14ac:dyDescent="0.25">
      <c r="A193" s="25" t="s">
        <v>263</v>
      </c>
      <c r="B193" s="42" t="s">
        <v>264</v>
      </c>
      <c r="C193" s="388">
        <f>C174</f>
        <v>0</v>
      </c>
      <c r="E193" s="49"/>
      <c r="F193" s="148" t="str">
        <f t="shared" ref="F193:F206" si="29">IF($C$208=0,"",IF(C193="[for completion]","",C193/$C$208))</f>
        <v/>
      </c>
      <c r="G193" s="50"/>
      <c r="H193" s="23"/>
      <c r="L193" s="23"/>
      <c r="M193" s="23"/>
      <c r="N193" s="54"/>
    </row>
    <row r="194" spans="1:14" x14ac:dyDescent="0.25">
      <c r="A194" s="25" t="s">
        <v>265</v>
      </c>
      <c r="B194" s="42" t="s">
        <v>266</v>
      </c>
      <c r="C194" s="388">
        <v>0</v>
      </c>
      <c r="E194" s="52"/>
      <c r="F194" s="148" t="str">
        <f t="shared" si="29"/>
        <v/>
      </c>
      <c r="G194" s="52"/>
      <c r="H194" s="23"/>
      <c r="L194" s="23"/>
      <c r="M194" s="23"/>
      <c r="N194" s="54"/>
    </row>
    <row r="195" spans="1:14" x14ac:dyDescent="0.25">
      <c r="A195" s="25" t="s">
        <v>267</v>
      </c>
      <c r="B195" s="42" t="s">
        <v>268</v>
      </c>
      <c r="C195" s="388">
        <v>0</v>
      </c>
      <c r="E195" s="52"/>
      <c r="F195" s="148" t="str">
        <f t="shared" si="29"/>
        <v/>
      </c>
      <c r="G195" s="52"/>
      <c r="H195" s="23"/>
      <c r="L195" s="23"/>
      <c r="M195" s="23"/>
      <c r="N195" s="54"/>
    </row>
    <row r="196" spans="1:14" x14ac:dyDescent="0.25">
      <c r="A196" s="25" t="s">
        <v>269</v>
      </c>
      <c r="B196" s="42" t="s">
        <v>270</v>
      </c>
      <c r="C196" s="388">
        <v>0</v>
      </c>
      <c r="E196" s="52"/>
      <c r="F196" s="148" t="str">
        <f t="shared" si="29"/>
        <v/>
      </c>
      <c r="G196" s="52"/>
      <c r="H196" s="23"/>
      <c r="L196" s="23"/>
      <c r="M196" s="23"/>
      <c r="N196" s="54"/>
    </row>
    <row r="197" spans="1:14" x14ac:dyDescent="0.25">
      <c r="A197" s="25" t="s">
        <v>271</v>
      </c>
      <c r="B197" s="42" t="s">
        <v>272</v>
      </c>
      <c r="C197" s="388">
        <v>0</v>
      </c>
      <c r="E197" s="52"/>
      <c r="F197" s="148" t="str">
        <f t="shared" si="29"/>
        <v/>
      </c>
      <c r="G197" s="52"/>
      <c r="H197" s="23"/>
      <c r="L197" s="23"/>
      <c r="M197" s="23"/>
      <c r="N197" s="54"/>
    </row>
    <row r="198" spans="1:14" x14ac:dyDescent="0.25">
      <c r="A198" s="25" t="s">
        <v>273</v>
      </c>
      <c r="B198" s="42" t="s">
        <v>274</v>
      </c>
      <c r="C198" s="388">
        <v>0</v>
      </c>
      <c r="E198" s="52"/>
      <c r="F198" s="148" t="str">
        <f t="shared" si="29"/>
        <v/>
      </c>
      <c r="G198" s="52"/>
      <c r="H198" s="23"/>
      <c r="L198" s="23"/>
      <c r="M198" s="23"/>
      <c r="N198" s="54"/>
    </row>
    <row r="199" spans="1:14" x14ac:dyDescent="0.25">
      <c r="A199" s="25" t="s">
        <v>275</v>
      </c>
      <c r="B199" s="42" t="s">
        <v>276</v>
      </c>
      <c r="C199" s="388">
        <v>0</v>
      </c>
      <c r="E199" s="52"/>
      <c r="F199" s="148" t="str">
        <f t="shared" si="29"/>
        <v/>
      </c>
      <c r="G199" s="52"/>
      <c r="H199" s="23"/>
      <c r="L199" s="23"/>
      <c r="M199" s="23"/>
      <c r="N199" s="54"/>
    </row>
    <row r="200" spans="1:14" x14ac:dyDescent="0.25">
      <c r="A200" s="25" t="s">
        <v>277</v>
      </c>
      <c r="B200" s="42" t="s">
        <v>12</v>
      </c>
      <c r="C200" s="388">
        <v>0</v>
      </c>
      <c r="E200" s="52"/>
      <c r="F200" s="148" t="str">
        <f t="shared" si="29"/>
        <v/>
      </c>
      <c r="G200" s="52"/>
      <c r="H200" s="23"/>
      <c r="L200" s="23"/>
      <c r="M200" s="23"/>
      <c r="N200" s="54"/>
    </row>
    <row r="201" spans="1:14" x14ac:dyDescent="0.25">
      <c r="A201" s="25" t="s">
        <v>278</v>
      </c>
      <c r="B201" s="42" t="s">
        <v>279</v>
      </c>
      <c r="C201" s="388">
        <v>0</v>
      </c>
      <c r="E201" s="52"/>
      <c r="F201" s="148" t="str">
        <f t="shared" si="29"/>
        <v/>
      </c>
      <c r="G201" s="52"/>
      <c r="H201" s="23"/>
      <c r="L201" s="23"/>
      <c r="M201" s="23"/>
      <c r="N201" s="54"/>
    </row>
    <row r="202" spans="1:14" x14ac:dyDescent="0.25">
      <c r="A202" s="25" t="s">
        <v>280</v>
      </c>
      <c r="B202" s="42" t="s">
        <v>281</v>
      </c>
      <c r="C202" s="388">
        <v>0</v>
      </c>
      <c r="E202" s="52"/>
      <c r="F202" s="148" t="str">
        <f t="shared" si="29"/>
        <v/>
      </c>
      <c r="G202" s="52"/>
      <c r="H202" s="23"/>
      <c r="L202" s="23"/>
      <c r="M202" s="23"/>
      <c r="N202" s="54"/>
    </row>
    <row r="203" spans="1:14" x14ac:dyDescent="0.25">
      <c r="A203" s="25" t="s">
        <v>282</v>
      </c>
      <c r="B203" s="42" t="s">
        <v>283</v>
      </c>
      <c r="C203" s="388">
        <v>0</v>
      </c>
      <c r="E203" s="52"/>
      <c r="F203" s="148" t="str">
        <f t="shared" si="29"/>
        <v/>
      </c>
      <c r="G203" s="52"/>
      <c r="H203" s="23"/>
      <c r="L203" s="23"/>
      <c r="M203" s="23"/>
      <c r="N203" s="54"/>
    </row>
    <row r="204" spans="1:14" x14ac:dyDescent="0.25">
      <c r="A204" s="25" t="s">
        <v>284</v>
      </c>
      <c r="B204" s="42" t="s">
        <v>285</v>
      </c>
      <c r="C204" s="388">
        <v>0</v>
      </c>
      <c r="E204" s="52"/>
      <c r="F204" s="148" t="str">
        <f t="shared" si="29"/>
        <v/>
      </c>
      <c r="G204" s="52"/>
      <c r="H204" s="23"/>
      <c r="L204" s="23"/>
      <c r="M204" s="23"/>
      <c r="N204" s="54"/>
    </row>
    <row r="205" spans="1:14" x14ac:dyDescent="0.25">
      <c r="A205" s="25" t="s">
        <v>286</v>
      </c>
      <c r="B205" s="42" t="s">
        <v>287</v>
      </c>
      <c r="C205" s="388">
        <v>0</v>
      </c>
      <c r="E205" s="52"/>
      <c r="F205" s="148" t="str">
        <f t="shared" si="29"/>
        <v/>
      </c>
      <c r="G205" s="52"/>
      <c r="H205" s="23"/>
      <c r="L205" s="23"/>
      <c r="M205" s="23"/>
      <c r="N205" s="54"/>
    </row>
    <row r="206" spans="1:14" x14ac:dyDescent="0.25">
      <c r="A206" s="25" t="s">
        <v>288</v>
      </c>
      <c r="B206" s="42" t="s">
        <v>98</v>
      </c>
      <c r="C206" s="388">
        <v>0</v>
      </c>
      <c r="E206" s="52"/>
      <c r="F206" s="148" t="str">
        <f t="shared" si="29"/>
        <v/>
      </c>
      <c r="G206" s="52"/>
      <c r="H206" s="23"/>
      <c r="L206" s="23"/>
      <c r="M206" s="23"/>
      <c r="N206" s="54"/>
    </row>
    <row r="207" spans="1:14" x14ac:dyDescent="0.25">
      <c r="A207" s="25" t="s">
        <v>289</v>
      </c>
      <c r="B207" s="51" t="s">
        <v>290</v>
      </c>
      <c r="C207" s="388">
        <v>0</v>
      </c>
      <c r="E207" s="52"/>
      <c r="F207" s="148"/>
      <c r="G207" s="52"/>
      <c r="H207" s="23"/>
      <c r="L207" s="23"/>
      <c r="M207" s="23"/>
      <c r="N207" s="54"/>
    </row>
    <row r="208" spans="1:14" x14ac:dyDescent="0.25">
      <c r="A208" s="25" t="s">
        <v>291</v>
      </c>
      <c r="B208" s="58" t="s">
        <v>100</v>
      </c>
      <c r="C208" s="144">
        <f>SUM(C193:C206)</f>
        <v>0</v>
      </c>
      <c r="D208" s="42"/>
      <c r="E208" s="52"/>
      <c r="F208" s="149">
        <f>SUM(F193:F206)</f>
        <v>0</v>
      </c>
      <c r="G208" s="52"/>
      <c r="H208" s="23"/>
      <c r="L208" s="23"/>
      <c r="M208" s="23"/>
      <c r="N208" s="54"/>
    </row>
    <row r="209" spans="1:14" outlineLevel="1" x14ac:dyDescent="0.25">
      <c r="A209" s="25" t="s">
        <v>292</v>
      </c>
      <c r="B209" s="53" t="s">
        <v>102</v>
      </c>
      <c r="C209" s="142"/>
      <c r="E209" s="52"/>
      <c r="F209" s="148" t="str">
        <f>IF($C$208=0,"",IF(C209="[for completion]","",C209/$C$208))</f>
        <v/>
      </c>
      <c r="G209" s="52"/>
      <c r="H209" s="23"/>
      <c r="L209" s="23"/>
      <c r="M209" s="23"/>
      <c r="N209" s="54"/>
    </row>
    <row r="210" spans="1:14" outlineLevel="1" x14ac:dyDescent="0.25">
      <c r="A210" s="25" t="s">
        <v>293</v>
      </c>
      <c r="B210" s="53" t="s">
        <v>102</v>
      </c>
      <c r="C210" s="142"/>
      <c r="E210" s="52"/>
      <c r="F210" s="148" t="str">
        <f t="shared" ref="F210:F215" si="30">IF($C$208=0,"",IF(C210="[for completion]","",C210/$C$208))</f>
        <v/>
      </c>
      <c r="G210" s="52"/>
      <c r="H210" s="23"/>
      <c r="L210" s="23"/>
      <c r="M210" s="23"/>
      <c r="N210" s="54"/>
    </row>
    <row r="211" spans="1:14" outlineLevel="1" x14ac:dyDescent="0.25">
      <c r="A211" s="25" t="s">
        <v>294</v>
      </c>
      <c r="B211" s="53" t="s">
        <v>102</v>
      </c>
      <c r="C211" s="142"/>
      <c r="E211" s="52"/>
      <c r="F211" s="148" t="str">
        <f t="shared" si="30"/>
        <v/>
      </c>
      <c r="G211" s="52"/>
      <c r="H211" s="23"/>
      <c r="L211" s="23"/>
      <c r="M211" s="23"/>
      <c r="N211" s="54"/>
    </row>
    <row r="212" spans="1:14" outlineLevel="1" x14ac:dyDescent="0.25">
      <c r="A212" s="25" t="s">
        <v>295</v>
      </c>
      <c r="B212" s="53" t="s">
        <v>102</v>
      </c>
      <c r="C212" s="142"/>
      <c r="E212" s="52"/>
      <c r="F212" s="148" t="str">
        <f t="shared" si="30"/>
        <v/>
      </c>
      <c r="G212" s="52"/>
      <c r="H212" s="23"/>
      <c r="L212" s="23"/>
      <c r="M212" s="23"/>
      <c r="N212" s="54"/>
    </row>
    <row r="213" spans="1:14" outlineLevel="1" x14ac:dyDescent="0.25">
      <c r="A213" s="25" t="s">
        <v>296</v>
      </c>
      <c r="B213" s="53" t="s">
        <v>102</v>
      </c>
      <c r="C213" s="142"/>
      <c r="E213" s="52"/>
      <c r="F213" s="148" t="str">
        <f t="shared" si="30"/>
        <v/>
      </c>
      <c r="G213" s="52"/>
      <c r="H213" s="23"/>
      <c r="L213" s="23"/>
      <c r="M213" s="23"/>
      <c r="N213" s="54"/>
    </row>
    <row r="214" spans="1:14" outlineLevel="1" x14ac:dyDescent="0.25">
      <c r="A214" s="25" t="s">
        <v>297</v>
      </c>
      <c r="B214" s="53" t="s">
        <v>102</v>
      </c>
      <c r="C214" s="142"/>
      <c r="E214" s="52"/>
      <c r="F214" s="148" t="str">
        <f t="shared" si="30"/>
        <v/>
      </c>
      <c r="G214" s="52"/>
      <c r="H214" s="23"/>
      <c r="L214" s="23"/>
      <c r="M214" s="23"/>
      <c r="N214" s="54"/>
    </row>
    <row r="215" spans="1:14" outlineLevel="1" x14ac:dyDescent="0.25">
      <c r="A215" s="25" t="s">
        <v>298</v>
      </c>
      <c r="B215" s="53" t="s">
        <v>102</v>
      </c>
      <c r="C215" s="142"/>
      <c r="E215" s="52"/>
      <c r="F215" s="148" t="str">
        <f t="shared" si="30"/>
        <v/>
      </c>
      <c r="G215" s="52"/>
      <c r="H215" s="23"/>
      <c r="L215" s="23"/>
      <c r="M215" s="23"/>
      <c r="N215" s="54"/>
    </row>
    <row r="216" spans="1:14" ht="15" customHeight="1" x14ac:dyDescent="0.25">
      <c r="A216" s="44"/>
      <c r="B216" s="45" t="s">
        <v>299</v>
      </c>
      <c r="C216" s="44" t="s">
        <v>65</v>
      </c>
      <c r="D216" s="44"/>
      <c r="E216" s="46"/>
      <c r="F216" s="47" t="s">
        <v>88</v>
      </c>
      <c r="G216" s="47" t="s">
        <v>221</v>
      </c>
      <c r="H216" s="23"/>
      <c r="L216" s="23"/>
      <c r="M216" s="23"/>
      <c r="N216" s="54"/>
    </row>
    <row r="217" spans="1:14" x14ac:dyDescent="0.25">
      <c r="A217" s="25" t="s">
        <v>300</v>
      </c>
      <c r="B217" s="21" t="s">
        <v>301</v>
      </c>
      <c r="C217" s="388">
        <f>C179</f>
        <v>0</v>
      </c>
      <c r="E217" s="62"/>
      <c r="F217" s="148">
        <f>IF($C$38=0,"",IF(C217="[for completion]","",IF(C217="","",C217/$C$38)))</f>
        <v>0</v>
      </c>
      <c r="G217" s="148">
        <f>IF($C$39=0,"",IF(C217="[for completion]","",IF(C217="","",C217/$C$39)))</f>
        <v>0</v>
      </c>
      <c r="H217" s="23"/>
      <c r="L217" s="23"/>
      <c r="M217" s="23"/>
      <c r="N217" s="54"/>
    </row>
    <row r="218" spans="1:14" x14ac:dyDescent="0.25">
      <c r="A218" s="25" t="s">
        <v>302</v>
      </c>
      <c r="B218" s="21" t="s">
        <v>303</v>
      </c>
      <c r="C218" s="388">
        <v>0</v>
      </c>
      <c r="E218" s="62"/>
      <c r="F218" s="148">
        <f t="shared" ref="F218:F219" si="31">IF($C$38=0,"",IF(C218="[for completion]","",IF(C218="","",C218/$C$38)))</f>
        <v>0</v>
      </c>
      <c r="G218" s="148">
        <f t="shared" ref="G218:G219" si="32">IF($C$39=0,"",IF(C218="[for completion]","",IF(C218="","",C218/$C$39)))</f>
        <v>0</v>
      </c>
      <c r="H218" s="23"/>
      <c r="L218" s="23"/>
      <c r="M218" s="23"/>
      <c r="N218" s="54"/>
    </row>
    <row r="219" spans="1:14" x14ac:dyDescent="0.25">
      <c r="A219" s="25" t="s">
        <v>304</v>
      </c>
      <c r="B219" s="21" t="s">
        <v>98</v>
      </c>
      <c r="C219" s="388">
        <v>0</v>
      </c>
      <c r="E219" s="62"/>
      <c r="F219" s="148">
        <f t="shared" si="31"/>
        <v>0</v>
      </c>
      <c r="G219" s="148">
        <f t="shared" si="32"/>
        <v>0</v>
      </c>
      <c r="H219" s="23"/>
      <c r="L219" s="23"/>
      <c r="M219" s="23"/>
      <c r="N219" s="54"/>
    </row>
    <row r="220" spans="1:14" x14ac:dyDescent="0.25">
      <c r="A220" s="25" t="s">
        <v>305</v>
      </c>
      <c r="B220" s="58" t="s">
        <v>100</v>
      </c>
      <c r="C220" s="142">
        <f>SUM(C217:C219)</f>
        <v>0</v>
      </c>
      <c r="E220" s="62"/>
      <c r="F220" s="138">
        <f>SUM(F217:F219)</f>
        <v>0</v>
      </c>
      <c r="G220" s="138">
        <f>SUM(G217:G219)</f>
        <v>0</v>
      </c>
      <c r="H220" s="23"/>
      <c r="L220" s="23"/>
      <c r="M220" s="23"/>
      <c r="N220" s="54"/>
    </row>
    <row r="221" spans="1:14" outlineLevel="1" x14ac:dyDescent="0.25">
      <c r="A221" s="25" t="s">
        <v>306</v>
      </c>
      <c r="B221" s="53" t="s">
        <v>102</v>
      </c>
      <c r="C221" s="142"/>
      <c r="E221" s="62"/>
      <c r="F221" s="148" t="str">
        <f t="shared" ref="F221:F227" si="33">IF($C$38=0,"",IF(C221="[for completion]","",IF(C221="","",C221/$C$38)))</f>
        <v/>
      </c>
      <c r="G221" s="148" t="str">
        <f t="shared" ref="G221:G227" si="34">IF($C$39=0,"",IF(C221="[for completion]","",IF(C221="","",C221/$C$39)))</f>
        <v/>
      </c>
      <c r="H221" s="23"/>
      <c r="L221" s="23"/>
      <c r="M221" s="23"/>
      <c r="N221" s="54"/>
    </row>
    <row r="222" spans="1:14" outlineLevel="1" x14ac:dyDescent="0.25">
      <c r="A222" s="25" t="s">
        <v>307</v>
      </c>
      <c r="B222" s="53" t="s">
        <v>102</v>
      </c>
      <c r="C222" s="142"/>
      <c r="E222" s="62"/>
      <c r="F222" s="148" t="str">
        <f t="shared" si="33"/>
        <v/>
      </c>
      <c r="G222" s="148" t="str">
        <f t="shared" si="34"/>
        <v/>
      </c>
      <c r="H222" s="23"/>
      <c r="L222" s="23"/>
      <c r="M222" s="23"/>
      <c r="N222" s="54"/>
    </row>
    <row r="223" spans="1:14" outlineLevel="1" x14ac:dyDescent="0.25">
      <c r="A223" s="25" t="s">
        <v>308</v>
      </c>
      <c r="B223" s="53" t="s">
        <v>102</v>
      </c>
      <c r="C223" s="142"/>
      <c r="E223" s="62"/>
      <c r="F223" s="148" t="str">
        <f t="shared" si="33"/>
        <v/>
      </c>
      <c r="G223" s="148" t="str">
        <f t="shared" si="34"/>
        <v/>
      </c>
      <c r="H223" s="23"/>
      <c r="L223" s="23"/>
      <c r="M223" s="23"/>
      <c r="N223" s="54"/>
    </row>
    <row r="224" spans="1:14" outlineLevel="1" x14ac:dyDescent="0.25">
      <c r="A224" s="25" t="s">
        <v>309</v>
      </c>
      <c r="B224" s="53" t="s">
        <v>102</v>
      </c>
      <c r="C224" s="142"/>
      <c r="E224" s="62"/>
      <c r="F224" s="148" t="str">
        <f t="shared" si="33"/>
        <v/>
      </c>
      <c r="G224" s="148" t="str">
        <f t="shared" si="34"/>
        <v/>
      </c>
      <c r="H224" s="23"/>
      <c r="L224" s="23"/>
      <c r="M224" s="23"/>
      <c r="N224" s="54"/>
    </row>
    <row r="225" spans="1:14" outlineLevel="1" x14ac:dyDescent="0.25">
      <c r="A225" s="25" t="s">
        <v>310</v>
      </c>
      <c r="B225" s="53" t="s">
        <v>102</v>
      </c>
      <c r="C225" s="142"/>
      <c r="E225" s="62"/>
      <c r="F225" s="148" t="str">
        <f t="shared" si="33"/>
        <v/>
      </c>
      <c r="G225" s="148" t="str">
        <f t="shared" si="34"/>
        <v/>
      </c>
      <c r="H225" s="23"/>
      <c r="L225" s="23"/>
      <c r="M225" s="23"/>
    </row>
    <row r="226" spans="1:14" outlineLevel="1" x14ac:dyDescent="0.25">
      <c r="A226" s="25" t="s">
        <v>311</v>
      </c>
      <c r="B226" s="53" t="s">
        <v>102</v>
      </c>
      <c r="C226" s="142"/>
      <c r="E226" s="42"/>
      <c r="F226" s="148" t="str">
        <f t="shared" si="33"/>
        <v/>
      </c>
      <c r="G226" s="148" t="str">
        <f t="shared" si="34"/>
        <v/>
      </c>
      <c r="H226" s="23"/>
      <c r="L226" s="23"/>
      <c r="M226" s="23"/>
    </row>
    <row r="227" spans="1:14" outlineLevel="1" x14ac:dyDescent="0.25">
      <c r="A227" s="25" t="s">
        <v>312</v>
      </c>
      <c r="B227" s="53" t="s">
        <v>102</v>
      </c>
      <c r="C227" s="142"/>
      <c r="E227" s="62"/>
      <c r="F227" s="148" t="str">
        <f t="shared" si="33"/>
        <v/>
      </c>
      <c r="G227" s="148" t="str">
        <f t="shared" si="34"/>
        <v/>
      </c>
      <c r="H227" s="23"/>
      <c r="L227" s="23"/>
      <c r="M227" s="23"/>
    </row>
    <row r="228" spans="1:14" ht="15" customHeight="1" x14ac:dyDescent="0.25">
      <c r="A228" s="44"/>
      <c r="B228" s="45" t="s">
        <v>313</v>
      </c>
      <c r="C228" s="44"/>
      <c r="D228" s="44"/>
      <c r="E228" s="46"/>
      <c r="F228" s="47"/>
      <c r="G228" s="47"/>
      <c r="H228" s="23"/>
      <c r="L228" s="23"/>
      <c r="M228" s="23"/>
    </row>
    <row r="229" spans="1:14" x14ac:dyDescent="0.25">
      <c r="A229" s="25" t="s">
        <v>314</v>
      </c>
      <c r="B229" s="42" t="s">
        <v>315</v>
      </c>
      <c r="C229" s="386" t="s">
        <v>2618</v>
      </c>
      <c r="H229" s="23"/>
      <c r="L229" s="23"/>
      <c r="M229" s="23"/>
    </row>
    <row r="230" spans="1:14" ht="15" customHeight="1" x14ac:dyDescent="0.25">
      <c r="A230" s="44"/>
      <c r="B230" s="45" t="s">
        <v>316</v>
      </c>
      <c r="C230" s="44"/>
      <c r="D230" s="44"/>
      <c r="E230" s="46"/>
      <c r="F230" s="47"/>
      <c r="G230" s="47"/>
      <c r="H230" s="23"/>
      <c r="L230" s="23"/>
      <c r="M230" s="23"/>
    </row>
    <row r="231" spans="1:14" x14ac:dyDescent="0.25">
      <c r="A231" s="25" t="s">
        <v>11</v>
      </c>
      <c r="B231" s="25" t="s">
        <v>986</v>
      </c>
      <c r="C231" s="388">
        <f>('D. Covered bond report'!B33+'D. Covered bond report'!B39+'D. Covered bond report'!B45)/1000000</f>
        <v>3715.9427224999999</v>
      </c>
      <c r="E231" s="42"/>
      <c r="H231" s="23"/>
      <c r="L231" s="23"/>
      <c r="M231" s="23"/>
    </row>
    <row r="232" spans="1:14" x14ac:dyDescent="0.25">
      <c r="A232" s="25" t="s">
        <v>317</v>
      </c>
      <c r="B232" s="65" t="s">
        <v>318</v>
      </c>
      <c r="C232" s="383" t="s">
        <v>2620</v>
      </c>
      <c r="E232" s="42"/>
      <c r="H232" s="23"/>
      <c r="L232" s="23"/>
      <c r="M232" s="23"/>
    </row>
    <row r="233" spans="1:14" x14ac:dyDescent="0.25">
      <c r="A233" s="25" t="s">
        <v>319</v>
      </c>
      <c r="B233" s="65" t="s">
        <v>320</v>
      </c>
      <c r="C233" s="383" t="s">
        <v>2621</v>
      </c>
      <c r="E233" s="42"/>
      <c r="H233" s="23"/>
      <c r="L233" s="23"/>
      <c r="M233" s="23"/>
    </row>
    <row r="234" spans="1:14" outlineLevel="1" x14ac:dyDescent="0.25">
      <c r="A234" s="25" t="s">
        <v>321</v>
      </c>
      <c r="B234" s="40" t="s">
        <v>322</v>
      </c>
      <c r="C234" s="144"/>
      <c r="D234" s="42"/>
      <c r="E234" s="42"/>
      <c r="H234" s="23"/>
      <c r="L234" s="23"/>
      <c r="M234" s="23"/>
    </row>
    <row r="235" spans="1:14" outlineLevel="1" x14ac:dyDescent="0.25">
      <c r="A235" s="25" t="s">
        <v>323</v>
      </c>
      <c r="B235" s="40" t="s">
        <v>324</v>
      </c>
      <c r="C235" s="144"/>
      <c r="D235" s="42"/>
      <c r="E235" s="42"/>
      <c r="H235" s="23"/>
      <c r="L235" s="23"/>
      <c r="M235" s="23"/>
    </row>
    <row r="236" spans="1:14" outlineLevel="1" x14ac:dyDescent="0.25">
      <c r="A236" s="25" t="s">
        <v>325</v>
      </c>
      <c r="B236" s="40" t="s">
        <v>326</v>
      </c>
      <c r="C236" s="212"/>
      <c r="D236" s="42"/>
      <c r="E236" s="42"/>
      <c r="H236" s="23"/>
      <c r="L236" s="23"/>
      <c r="M236" s="23"/>
    </row>
    <row r="237" spans="1:14" outlineLevel="1" x14ac:dyDescent="0.25">
      <c r="A237" s="25" t="s">
        <v>327</v>
      </c>
      <c r="C237" s="42"/>
      <c r="D237" s="42"/>
      <c r="E237" s="42"/>
      <c r="H237" s="23"/>
      <c r="L237" s="23"/>
      <c r="M237" s="23"/>
    </row>
    <row r="238" spans="1:14" outlineLevel="1" x14ac:dyDescent="0.25">
      <c r="A238" s="25" t="s">
        <v>328</v>
      </c>
      <c r="C238" s="42"/>
      <c r="D238" s="42"/>
      <c r="E238" s="42"/>
      <c r="H238" s="23"/>
      <c r="L238" s="23"/>
      <c r="M238" s="23"/>
    </row>
    <row r="239" spans="1:14" outlineLevel="1" x14ac:dyDescent="0.25">
      <c r="A239" s="44"/>
      <c r="B239" s="45" t="s">
        <v>1866</v>
      </c>
      <c r="C239" s="44"/>
      <c r="D239" s="44"/>
      <c r="E239" s="46"/>
      <c r="F239" s="47"/>
      <c r="G239" s="47"/>
      <c r="H239" s="23"/>
      <c r="K239" s="66"/>
      <c r="L239" s="66"/>
      <c r="M239" s="66"/>
      <c r="N239" s="66"/>
    </row>
    <row r="240" spans="1:14" ht="30" outlineLevel="1" x14ac:dyDescent="0.25">
      <c r="A240" s="25" t="s">
        <v>1157</v>
      </c>
      <c r="B240" s="25" t="s">
        <v>1791</v>
      </c>
      <c r="C240" s="383" t="s">
        <v>2622</v>
      </c>
      <c r="D240" s="209"/>
      <c r="E240"/>
      <c r="F240"/>
      <c r="G240"/>
      <c r="H240" s="23"/>
      <c r="K240" s="66"/>
      <c r="L240" s="66"/>
      <c r="M240" s="66"/>
      <c r="N240" s="66"/>
    </row>
    <row r="241" spans="1:14" ht="30" outlineLevel="1" x14ac:dyDescent="0.25">
      <c r="A241" s="25" t="s">
        <v>1159</v>
      </c>
      <c r="B241" s="25" t="s">
        <v>1833</v>
      </c>
      <c r="C241" s="288"/>
      <c r="D241" s="209"/>
      <c r="E241"/>
      <c r="F241"/>
      <c r="G241"/>
      <c r="H241" s="23"/>
      <c r="K241" s="66"/>
      <c r="L241" s="66"/>
      <c r="M241" s="66"/>
      <c r="N241" s="66"/>
    </row>
    <row r="242" spans="1:14" outlineLevel="1" x14ac:dyDescent="0.25">
      <c r="A242" s="25" t="s">
        <v>1789</v>
      </c>
      <c r="B242" s="25" t="s">
        <v>1161</v>
      </c>
      <c r="C242" s="288"/>
      <c r="D242" s="209"/>
      <c r="E242"/>
      <c r="F242"/>
      <c r="G242"/>
      <c r="H242" s="23"/>
      <c r="K242" s="66"/>
      <c r="L242" s="66"/>
      <c r="M242" s="66"/>
      <c r="N242" s="66"/>
    </row>
    <row r="243" spans="1:14" outlineLevel="1" x14ac:dyDescent="0.25">
      <c r="A243" s="226" t="s">
        <v>1790</v>
      </c>
      <c r="B243" s="25" t="s">
        <v>1158</v>
      </c>
      <c r="D243" s="209"/>
      <c r="E243"/>
      <c r="F243"/>
      <c r="G243"/>
      <c r="H243" s="23"/>
      <c r="K243" s="66"/>
      <c r="L243" s="66"/>
      <c r="M243" s="66"/>
      <c r="N243" s="66"/>
    </row>
    <row r="244" spans="1:14" outlineLevel="1" x14ac:dyDescent="0.25">
      <c r="A244" s="25" t="s">
        <v>1162</v>
      </c>
      <c r="D244" s="209"/>
      <c r="E244"/>
      <c r="F244"/>
      <c r="G244"/>
      <c r="H244" s="23"/>
      <c r="K244" s="66"/>
      <c r="L244" s="66"/>
      <c r="M244" s="66"/>
      <c r="N244" s="66"/>
    </row>
    <row r="245" spans="1:14" outlineLevel="1" x14ac:dyDescent="0.25">
      <c r="A245" s="226" t="s">
        <v>1163</v>
      </c>
      <c r="D245" s="209"/>
      <c r="E245"/>
      <c r="F245"/>
      <c r="G245"/>
      <c r="H245" s="23"/>
      <c r="K245" s="66"/>
      <c r="L245" s="66"/>
      <c r="M245" s="66"/>
      <c r="N245" s="66"/>
    </row>
    <row r="246" spans="1:14" outlineLevel="1" x14ac:dyDescent="0.25">
      <c r="A246" s="226" t="s">
        <v>1160</v>
      </c>
      <c r="D246" s="209"/>
      <c r="E246"/>
      <c r="F246"/>
      <c r="G246"/>
      <c r="H246" s="23"/>
      <c r="K246" s="66"/>
      <c r="L246" s="66"/>
      <c r="M246" s="66"/>
      <c r="N246" s="66"/>
    </row>
    <row r="247" spans="1:14" outlineLevel="1" x14ac:dyDescent="0.25">
      <c r="A247" s="226" t="s">
        <v>1164</v>
      </c>
      <c r="D247" s="209"/>
      <c r="E247"/>
      <c r="F247"/>
      <c r="G247"/>
      <c r="H247" s="23"/>
      <c r="K247" s="66"/>
      <c r="L247" s="66"/>
      <c r="M247" s="66"/>
      <c r="N247" s="66"/>
    </row>
    <row r="248" spans="1:14" outlineLevel="1" x14ac:dyDescent="0.25">
      <c r="A248" s="226" t="s">
        <v>1165</v>
      </c>
      <c r="D248" s="209"/>
      <c r="E248"/>
      <c r="F248"/>
      <c r="G248"/>
      <c r="H248" s="23"/>
      <c r="K248" s="66"/>
      <c r="L248" s="66"/>
      <c r="M248" s="66"/>
      <c r="N248" s="66"/>
    </row>
    <row r="249" spans="1:14" outlineLevel="1" x14ac:dyDescent="0.25">
      <c r="A249" s="226" t="s">
        <v>1166</v>
      </c>
      <c r="D249" s="209"/>
      <c r="E249"/>
      <c r="F249"/>
      <c r="G249"/>
      <c r="H249" s="23"/>
      <c r="K249" s="66"/>
      <c r="L249" s="66"/>
      <c r="M249" s="66"/>
      <c r="N249" s="66"/>
    </row>
    <row r="250" spans="1:14" outlineLevel="1" x14ac:dyDescent="0.25">
      <c r="A250" s="226" t="s">
        <v>1167</v>
      </c>
      <c r="D250" s="209"/>
      <c r="E250"/>
      <c r="F250"/>
      <c r="G250"/>
      <c r="H250" s="23"/>
      <c r="K250" s="66"/>
      <c r="L250" s="66"/>
      <c r="M250" s="66"/>
      <c r="N250" s="66"/>
    </row>
    <row r="251" spans="1:14" outlineLevel="1" x14ac:dyDescent="0.25">
      <c r="A251" s="226" t="s">
        <v>1168</v>
      </c>
      <c r="D251" s="209"/>
      <c r="E251"/>
      <c r="F251"/>
      <c r="G251"/>
      <c r="H251" s="23"/>
      <c r="K251" s="66"/>
      <c r="L251" s="66"/>
      <c r="M251" s="66"/>
      <c r="N251" s="66"/>
    </row>
    <row r="252" spans="1:14" outlineLevel="1" x14ac:dyDescent="0.25">
      <c r="A252" s="226" t="s">
        <v>1169</v>
      </c>
      <c r="D252" s="209"/>
      <c r="E252"/>
      <c r="F252"/>
      <c r="G252"/>
      <c r="H252" s="23"/>
      <c r="K252" s="66"/>
      <c r="L252" s="66"/>
      <c r="M252" s="66"/>
      <c r="N252" s="66"/>
    </row>
    <row r="253" spans="1:14" outlineLevel="1" x14ac:dyDescent="0.25">
      <c r="A253" s="226" t="s">
        <v>1170</v>
      </c>
      <c r="D253" s="209"/>
      <c r="E253"/>
      <c r="F253"/>
      <c r="G253"/>
      <c r="H253" s="23"/>
      <c r="K253" s="66"/>
      <c r="L253" s="66"/>
      <c r="M253" s="66"/>
      <c r="N253" s="66"/>
    </row>
    <row r="254" spans="1:14" outlineLevel="1" x14ac:dyDescent="0.25">
      <c r="A254" s="226" t="s">
        <v>1171</v>
      </c>
      <c r="D254" s="209"/>
      <c r="E254"/>
      <c r="F254"/>
      <c r="G254"/>
      <c r="H254" s="23"/>
      <c r="K254" s="66"/>
      <c r="L254" s="66"/>
      <c r="M254" s="66"/>
      <c r="N254" s="66"/>
    </row>
    <row r="255" spans="1:14" outlineLevel="1" x14ac:dyDescent="0.25">
      <c r="A255" s="226" t="s">
        <v>1172</v>
      </c>
      <c r="D255" s="209"/>
      <c r="E255"/>
      <c r="F255"/>
      <c r="G255"/>
      <c r="H255" s="23"/>
      <c r="K255" s="66"/>
      <c r="L255" s="66"/>
      <c r="M255" s="66"/>
      <c r="N255" s="66"/>
    </row>
    <row r="256" spans="1:14" outlineLevel="1" x14ac:dyDescent="0.25">
      <c r="A256" s="226" t="s">
        <v>1173</v>
      </c>
      <c r="D256" s="209"/>
      <c r="E256"/>
      <c r="F256"/>
      <c r="G256"/>
      <c r="H256" s="23"/>
      <c r="K256" s="66"/>
      <c r="L256" s="66"/>
      <c r="M256" s="66"/>
      <c r="N256" s="66"/>
    </row>
    <row r="257" spans="1:14" outlineLevel="1" x14ac:dyDescent="0.25">
      <c r="A257" s="226" t="s">
        <v>1174</v>
      </c>
      <c r="D257" s="209"/>
      <c r="E257"/>
      <c r="F257"/>
      <c r="G257"/>
      <c r="H257" s="23"/>
      <c r="K257" s="66"/>
      <c r="L257" s="66"/>
      <c r="M257" s="66"/>
      <c r="N257" s="66"/>
    </row>
    <row r="258" spans="1:14" outlineLevel="1" x14ac:dyDescent="0.25">
      <c r="A258" s="226" t="s">
        <v>1175</v>
      </c>
      <c r="D258" s="209"/>
      <c r="E258"/>
      <c r="F258"/>
      <c r="G258"/>
      <c r="H258" s="23"/>
      <c r="K258" s="66"/>
      <c r="L258" s="66"/>
      <c r="M258" s="66"/>
      <c r="N258" s="66"/>
    </row>
    <row r="259" spans="1:14" outlineLevel="1" x14ac:dyDescent="0.25">
      <c r="A259" s="226" t="s">
        <v>1176</v>
      </c>
      <c r="D259" s="209"/>
      <c r="E259"/>
      <c r="F259"/>
      <c r="G259"/>
      <c r="H259" s="23"/>
      <c r="K259" s="66"/>
      <c r="L259" s="66"/>
      <c r="M259" s="66"/>
      <c r="N259" s="66"/>
    </row>
    <row r="260" spans="1:14" outlineLevel="1" x14ac:dyDescent="0.25">
      <c r="A260" s="226" t="s">
        <v>1177</v>
      </c>
      <c r="D260" s="209"/>
      <c r="E260"/>
      <c r="F260"/>
      <c r="G260"/>
      <c r="H260" s="23"/>
      <c r="K260" s="66"/>
      <c r="L260" s="66"/>
      <c r="M260" s="66"/>
      <c r="N260" s="66"/>
    </row>
    <row r="261" spans="1:14" outlineLevel="1" x14ac:dyDescent="0.25">
      <c r="A261" s="226" t="s">
        <v>1178</v>
      </c>
      <c r="D261" s="209"/>
      <c r="E261"/>
      <c r="F261"/>
      <c r="G261"/>
      <c r="H261" s="23"/>
      <c r="K261" s="66"/>
      <c r="L261" s="66"/>
      <c r="M261" s="66"/>
      <c r="N261" s="66"/>
    </row>
    <row r="262" spans="1:14" outlineLevel="1" x14ac:dyDescent="0.25">
      <c r="A262" s="226" t="s">
        <v>1179</v>
      </c>
      <c r="D262" s="209"/>
      <c r="E262"/>
      <c r="F262"/>
      <c r="G262"/>
      <c r="H262" s="23"/>
      <c r="K262" s="66"/>
      <c r="L262" s="66"/>
      <c r="M262" s="66"/>
      <c r="N262" s="66"/>
    </row>
    <row r="263" spans="1:14" outlineLevel="1" x14ac:dyDescent="0.25">
      <c r="A263" s="226" t="s">
        <v>1180</v>
      </c>
      <c r="D263" s="209"/>
      <c r="E263"/>
      <c r="F263"/>
      <c r="G263"/>
      <c r="H263" s="23"/>
      <c r="K263" s="66"/>
      <c r="L263" s="66"/>
      <c r="M263" s="66"/>
      <c r="N263" s="66"/>
    </row>
    <row r="264" spans="1:14" outlineLevel="1" x14ac:dyDescent="0.25">
      <c r="A264" s="226" t="s">
        <v>1181</v>
      </c>
      <c r="D264" s="209"/>
      <c r="E264"/>
      <c r="F264"/>
      <c r="G264"/>
      <c r="H264" s="23"/>
      <c r="K264" s="66"/>
      <c r="L264" s="66"/>
      <c r="M264" s="66"/>
      <c r="N264" s="66"/>
    </row>
    <row r="265" spans="1:14" outlineLevel="1" x14ac:dyDescent="0.25">
      <c r="A265" s="226" t="s">
        <v>1182</v>
      </c>
      <c r="D265" s="209"/>
      <c r="E265"/>
      <c r="F265"/>
      <c r="G265"/>
      <c r="H265" s="23"/>
      <c r="K265" s="66"/>
      <c r="L265" s="66"/>
      <c r="M265" s="66"/>
      <c r="N265" s="66"/>
    </row>
    <row r="266" spans="1:14" outlineLevel="1" x14ac:dyDescent="0.25">
      <c r="A266" s="226" t="s">
        <v>1183</v>
      </c>
      <c r="D266" s="209"/>
      <c r="E266"/>
      <c r="F266"/>
      <c r="G266"/>
      <c r="H266" s="23"/>
      <c r="K266" s="66"/>
      <c r="L266" s="66"/>
      <c r="M266" s="66"/>
      <c r="N266" s="66"/>
    </row>
    <row r="267" spans="1:14" outlineLevel="1" x14ac:dyDescent="0.25">
      <c r="A267" s="226" t="s">
        <v>1184</v>
      </c>
      <c r="D267" s="209"/>
      <c r="E267"/>
      <c r="F267"/>
      <c r="G267"/>
      <c r="H267" s="23"/>
      <c r="K267" s="66"/>
      <c r="L267" s="66"/>
      <c r="M267" s="66"/>
      <c r="N267" s="66"/>
    </row>
    <row r="268" spans="1:14" outlineLevel="1" x14ac:dyDescent="0.25">
      <c r="A268" s="226" t="s">
        <v>1185</v>
      </c>
      <c r="D268" s="209"/>
      <c r="E268"/>
      <c r="F268"/>
      <c r="G268"/>
      <c r="H268" s="23"/>
      <c r="K268" s="66"/>
      <c r="L268" s="66"/>
      <c r="M268" s="66"/>
      <c r="N268" s="66"/>
    </row>
    <row r="269" spans="1:14" outlineLevel="1" x14ac:dyDescent="0.25">
      <c r="A269" s="226" t="s">
        <v>1186</v>
      </c>
      <c r="D269" s="209"/>
      <c r="E269"/>
      <c r="F269"/>
      <c r="G269"/>
      <c r="H269" s="23"/>
      <c r="K269" s="66"/>
      <c r="L269" s="66"/>
      <c r="M269" s="66"/>
      <c r="N269" s="66"/>
    </row>
    <row r="270" spans="1:14" outlineLevel="1" x14ac:dyDescent="0.25">
      <c r="A270" s="226" t="s">
        <v>1187</v>
      </c>
      <c r="D270" s="209"/>
      <c r="E270"/>
      <c r="F270"/>
      <c r="G270"/>
      <c r="H270" s="23"/>
      <c r="K270" s="66"/>
      <c r="L270" s="66"/>
      <c r="M270" s="66"/>
      <c r="N270" s="66"/>
    </row>
    <row r="271" spans="1:14" outlineLevel="1" x14ac:dyDescent="0.25">
      <c r="A271" s="226" t="s">
        <v>1188</v>
      </c>
      <c r="D271" s="209"/>
      <c r="E271"/>
      <c r="F271"/>
      <c r="G271"/>
      <c r="H271" s="23"/>
      <c r="K271" s="66"/>
      <c r="L271" s="66"/>
      <c r="M271" s="66"/>
      <c r="N271" s="66"/>
    </row>
    <row r="272" spans="1:14" outlineLevel="1" x14ac:dyDescent="0.25">
      <c r="A272" s="226" t="s">
        <v>1189</v>
      </c>
      <c r="D272" s="209"/>
      <c r="E272"/>
      <c r="F272"/>
      <c r="G272"/>
      <c r="H272" s="23"/>
      <c r="K272" s="66"/>
      <c r="L272" s="66"/>
      <c r="M272" s="66"/>
      <c r="N272" s="66"/>
    </row>
    <row r="273" spans="1:14" outlineLevel="1" x14ac:dyDescent="0.25">
      <c r="A273" s="226" t="s">
        <v>1190</v>
      </c>
      <c r="D273" s="209"/>
      <c r="E273"/>
      <c r="F273"/>
      <c r="G273"/>
      <c r="H273" s="23"/>
      <c r="K273" s="66"/>
      <c r="L273" s="66"/>
      <c r="M273" s="66"/>
      <c r="N273" s="66"/>
    </row>
    <row r="274" spans="1:14" outlineLevel="1" x14ac:dyDescent="0.25">
      <c r="A274" s="226" t="s">
        <v>1191</v>
      </c>
      <c r="D274" s="209"/>
      <c r="E274"/>
      <c r="F274"/>
      <c r="G274"/>
      <c r="H274" s="23"/>
      <c r="K274" s="66"/>
      <c r="L274" s="66"/>
      <c r="M274" s="66"/>
      <c r="N274" s="66"/>
    </row>
    <row r="275" spans="1:14" outlineLevel="1" x14ac:dyDescent="0.25">
      <c r="A275" s="226" t="s">
        <v>1192</v>
      </c>
      <c r="D275" s="209"/>
      <c r="E275"/>
      <c r="F275"/>
      <c r="G275"/>
      <c r="H275" s="23"/>
      <c r="K275" s="66"/>
      <c r="L275" s="66"/>
      <c r="M275" s="66"/>
      <c r="N275" s="66"/>
    </row>
    <row r="276" spans="1:14" outlineLevel="1" x14ac:dyDescent="0.25">
      <c r="A276" s="226" t="s">
        <v>1193</v>
      </c>
      <c r="D276" s="209"/>
      <c r="E276"/>
      <c r="F276"/>
      <c r="G276"/>
      <c r="H276" s="23"/>
      <c r="K276" s="66"/>
      <c r="L276" s="66"/>
      <c r="M276" s="66"/>
      <c r="N276" s="66"/>
    </row>
    <row r="277" spans="1:14" outlineLevel="1" x14ac:dyDescent="0.25">
      <c r="A277" s="226" t="s">
        <v>1194</v>
      </c>
      <c r="D277" s="209"/>
      <c r="E277"/>
      <c r="F277"/>
      <c r="G277"/>
      <c r="H277" s="23"/>
      <c r="K277" s="66"/>
      <c r="L277" s="66"/>
      <c r="M277" s="66"/>
      <c r="N277" s="66"/>
    </row>
    <row r="278" spans="1:14" outlineLevel="1" x14ac:dyDescent="0.25">
      <c r="A278" s="226" t="s">
        <v>1195</v>
      </c>
      <c r="D278" s="209"/>
      <c r="E278"/>
      <c r="F278"/>
      <c r="G278"/>
      <c r="H278" s="23"/>
      <c r="K278" s="66"/>
      <c r="L278" s="66"/>
      <c r="M278" s="66"/>
      <c r="N278" s="66"/>
    </row>
    <row r="279" spans="1:14" outlineLevel="1" x14ac:dyDescent="0.25">
      <c r="A279" s="226" t="s">
        <v>1196</v>
      </c>
      <c r="D279" s="209"/>
      <c r="E279"/>
      <c r="F279"/>
      <c r="G279"/>
      <c r="H279" s="23"/>
      <c r="K279" s="66"/>
      <c r="L279" s="66"/>
      <c r="M279" s="66"/>
      <c r="N279" s="66"/>
    </row>
    <row r="280" spans="1:14" outlineLevel="1" x14ac:dyDescent="0.25">
      <c r="A280" s="226" t="s">
        <v>1197</v>
      </c>
      <c r="D280" s="209"/>
      <c r="E280"/>
      <c r="F280"/>
      <c r="G280"/>
      <c r="H280" s="23"/>
      <c r="K280" s="66"/>
      <c r="L280" s="66"/>
      <c r="M280" s="66"/>
      <c r="N280" s="66"/>
    </row>
    <row r="281" spans="1:14" outlineLevel="1" x14ac:dyDescent="0.25">
      <c r="A281" s="226" t="s">
        <v>1198</v>
      </c>
      <c r="D281" s="209"/>
      <c r="E281"/>
      <c r="F281"/>
      <c r="G281"/>
      <c r="H281" s="23"/>
      <c r="K281" s="66"/>
      <c r="L281" s="66"/>
      <c r="M281" s="66"/>
      <c r="N281" s="66"/>
    </row>
    <row r="282" spans="1:14" outlineLevel="1" x14ac:dyDescent="0.25">
      <c r="A282" s="226" t="s">
        <v>1199</v>
      </c>
      <c r="D282" s="209"/>
      <c r="E282"/>
      <c r="F282"/>
      <c r="G282"/>
      <c r="H282" s="23"/>
      <c r="K282" s="66"/>
      <c r="L282" s="66"/>
      <c r="M282" s="66"/>
      <c r="N282" s="66"/>
    </row>
    <row r="283" spans="1:14" outlineLevel="1" x14ac:dyDescent="0.25">
      <c r="A283" s="226" t="s">
        <v>1200</v>
      </c>
      <c r="D283" s="209"/>
      <c r="E283"/>
      <c r="F283"/>
      <c r="G283"/>
      <c r="H283" s="23"/>
      <c r="K283" s="66"/>
      <c r="L283" s="66"/>
      <c r="M283" s="66"/>
      <c r="N283" s="66"/>
    </row>
    <row r="284" spans="1:14" outlineLevel="1" x14ac:dyDescent="0.25">
      <c r="A284" s="226" t="s">
        <v>1201</v>
      </c>
      <c r="D284" s="209"/>
      <c r="E284"/>
      <c r="F284"/>
      <c r="G284"/>
      <c r="H284" s="23"/>
      <c r="K284" s="66"/>
      <c r="L284" s="66"/>
      <c r="M284" s="66"/>
      <c r="N284" s="66"/>
    </row>
    <row r="285" spans="1:14" ht="37.5" x14ac:dyDescent="0.25">
      <c r="A285" s="36"/>
      <c r="B285" s="36" t="s">
        <v>329</v>
      </c>
      <c r="C285" s="36" t="s">
        <v>1</v>
      </c>
      <c r="D285" s="36" t="s">
        <v>1</v>
      </c>
      <c r="E285" s="36"/>
      <c r="F285" s="37"/>
      <c r="G285" s="38"/>
      <c r="H285" s="23"/>
      <c r="I285" s="29"/>
      <c r="J285" s="29"/>
      <c r="K285" s="29"/>
      <c r="L285" s="29"/>
      <c r="M285" s="31"/>
    </row>
    <row r="286" spans="1:14" ht="18.75" x14ac:dyDescent="0.25">
      <c r="A286" s="67" t="s">
        <v>1871</v>
      </c>
      <c r="B286" s="68"/>
      <c r="C286" s="68"/>
      <c r="D286" s="68"/>
      <c r="E286" s="68"/>
      <c r="F286" s="69"/>
      <c r="G286" s="68"/>
      <c r="H286" s="23"/>
      <c r="I286" s="29"/>
      <c r="J286" s="29"/>
      <c r="K286" s="29"/>
      <c r="L286" s="29"/>
      <c r="M286" s="31"/>
    </row>
    <row r="287" spans="1:14" ht="18.75" x14ac:dyDescent="0.25">
      <c r="A287" s="67" t="s">
        <v>1872</v>
      </c>
      <c r="B287" s="68"/>
      <c r="C287" s="68"/>
      <c r="D287" s="68"/>
      <c r="E287" s="68"/>
      <c r="F287" s="69"/>
      <c r="G287" s="68"/>
      <c r="H287" s="23"/>
      <c r="I287" s="29"/>
      <c r="J287" s="29"/>
      <c r="K287" s="29"/>
      <c r="L287" s="29"/>
      <c r="M287" s="31"/>
    </row>
    <row r="288" spans="1:14" x14ac:dyDescent="0.25">
      <c r="A288" s="25" t="s">
        <v>330</v>
      </c>
      <c r="B288" s="40" t="s">
        <v>331</v>
      </c>
      <c r="C288" s="70">
        <f>ROW(B38)</f>
        <v>38</v>
      </c>
      <c r="D288" s="61"/>
      <c r="E288" s="61"/>
      <c r="F288" s="61"/>
      <c r="G288" s="61"/>
      <c r="H288" s="23"/>
      <c r="I288" s="40"/>
      <c r="J288" s="70"/>
      <c r="L288" s="61"/>
      <c r="M288" s="61"/>
      <c r="N288" s="61"/>
    </row>
    <row r="289" spans="1:14" x14ac:dyDescent="0.25">
      <c r="A289" s="25" t="s">
        <v>332</v>
      </c>
      <c r="B289" s="40" t="s">
        <v>333</v>
      </c>
      <c r="C289" s="70">
        <f>ROW(B39)</f>
        <v>39</v>
      </c>
      <c r="E289" s="61"/>
      <c r="F289" s="61"/>
      <c r="H289" s="23"/>
      <c r="I289" s="40"/>
      <c r="J289" s="70"/>
      <c r="L289" s="61"/>
      <c r="M289" s="61"/>
    </row>
    <row r="290" spans="1:14" x14ac:dyDescent="0.25">
      <c r="A290" s="25" t="s">
        <v>334</v>
      </c>
      <c r="B290" s="40" t="s">
        <v>335</v>
      </c>
      <c r="C290" s="70" t="str">
        <f ca="1">IF(ISREF(INDIRECT("'B1. HTT Mortgage Assets'!A1")),ROW('B1. HTT Mortgage Assets'!B43)&amp;" for Mortgage Assets","")</f>
        <v>43 for Mortgage Assets</v>
      </c>
      <c r="D290" s="70" t="str">
        <f ca="1">IF(ISREF(INDIRECT("'B2. HTT Public Sector Assets'!A1")),ROW(#REF!)&amp; " for Public Sector Assets","")</f>
        <v/>
      </c>
      <c r="E290" s="71"/>
      <c r="F290" s="61"/>
      <c r="G290" s="71"/>
      <c r="H290" s="23"/>
      <c r="I290" s="40"/>
      <c r="J290" s="70"/>
      <c r="K290" s="70"/>
      <c r="L290" s="71"/>
      <c r="M290" s="61"/>
      <c r="N290" s="71"/>
    </row>
    <row r="291" spans="1:14" x14ac:dyDescent="0.25">
      <c r="A291" s="25" t="s">
        <v>336</v>
      </c>
      <c r="B291" s="40" t="s">
        <v>337</v>
      </c>
      <c r="C291" s="70">
        <f>ROW(B52)</f>
        <v>52</v>
      </c>
      <c r="H291" s="23"/>
      <c r="I291" s="40"/>
      <c r="J291" s="70"/>
    </row>
    <row r="292" spans="1:14" x14ac:dyDescent="0.25">
      <c r="A292" s="25" t="s">
        <v>338</v>
      </c>
      <c r="B292" s="40" t="s">
        <v>339</v>
      </c>
      <c r="C292" s="72" t="str">
        <f ca="1">IF(ISREF(INDIRECT("'B1. HTT Mortgage Assets'!A1")),ROW('B1. HTT Mortgage Assets'!B186)&amp;" for Residential Mortgage Assets","")</f>
        <v>186 for Residential Mortgage Assets</v>
      </c>
      <c r="D292" s="70" t="str">
        <f ca="1">IF(ISREF(INDIRECT("'B1. HTT Mortgage Assets'!A1")),ROW('B1. HTT Mortgage Assets'!B412 )&amp; " for Commercial Mortgage Assets","")</f>
        <v>412 for Commercial Mortgage Assets</v>
      </c>
      <c r="E292" s="71"/>
      <c r="F292" s="70" t="str">
        <f ca="1">IF(ISREF(INDIRECT("'B2. HTT Public Sector Assets'!A1")),ROW(#REF!)&amp; " for Public Sector Assets","")</f>
        <v/>
      </c>
      <c r="G292" s="71"/>
      <c r="H292" s="23"/>
      <c r="I292" s="40"/>
      <c r="J292" s="66"/>
      <c r="K292" s="70"/>
      <c r="L292" s="71"/>
      <c r="N292" s="71"/>
    </row>
    <row r="293" spans="1:14" x14ac:dyDescent="0.25">
      <c r="A293" s="25" t="s">
        <v>340</v>
      </c>
      <c r="B293" s="40" t="s">
        <v>341</v>
      </c>
      <c r="C293" s="70" t="str">
        <f ca="1">IF(ISREF(INDIRECT("'B1. HTT Mortgage Assets'!A1")),ROW('B1. HTT Mortgage Assets'!B149)&amp;" for Mortgage Assets","")</f>
        <v>149 for Mortgage Assets</v>
      </c>
      <c r="D293" s="70" t="str">
        <f ca="1">IF(ISREF(INDIRECT("'B2. HTT Public Sector Assets'!A1")),ROW(#REF!)&amp;" for Public Sector Assets","")</f>
        <v/>
      </c>
      <c r="H293" s="23"/>
      <c r="I293" s="40"/>
      <c r="M293" s="71"/>
    </row>
    <row r="294" spans="1:14" x14ac:dyDescent="0.25">
      <c r="A294" s="25" t="s">
        <v>342</v>
      </c>
      <c r="B294" s="40" t="s">
        <v>343</v>
      </c>
      <c r="C294" s="70">
        <f>ROW(B111)</f>
        <v>111</v>
      </c>
      <c r="F294" s="71"/>
      <c r="H294" s="23"/>
      <c r="I294" s="40"/>
      <c r="J294" s="70"/>
      <c r="M294" s="71"/>
    </row>
    <row r="295" spans="1:14" x14ac:dyDescent="0.25">
      <c r="A295" s="25" t="s">
        <v>344</v>
      </c>
      <c r="B295" s="40" t="s">
        <v>345</v>
      </c>
      <c r="C295" s="70">
        <f>ROW(B163)</f>
        <v>163</v>
      </c>
      <c r="E295" s="71"/>
      <c r="F295" s="71"/>
      <c r="H295" s="23"/>
      <c r="I295" s="40"/>
      <c r="J295" s="70"/>
      <c r="L295" s="71"/>
      <c r="M295" s="71"/>
    </row>
    <row r="296" spans="1:14" x14ac:dyDescent="0.25">
      <c r="A296" s="25" t="s">
        <v>346</v>
      </c>
      <c r="B296" s="40" t="s">
        <v>347</v>
      </c>
      <c r="C296" s="70">
        <f>ROW(B137)</f>
        <v>137</v>
      </c>
      <c r="E296" s="71"/>
      <c r="F296" s="71"/>
      <c r="H296" s="23"/>
      <c r="I296" s="40"/>
      <c r="J296" s="70"/>
      <c r="L296" s="71"/>
      <c r="M296" s="71"/>
    </row>
    <row r="297" spans="1:14" ht="30" x14ac:dyDescent="0.25">
      <c r="A297" s="25" t="s">
        <v>348</v>
      </c>
      <c r="B297" s="25" t="s">
        <v>349</v>
      </c>
      <c r="C297" s="70" t="str">
        <f>ROW('C. HTT Harmonised Glossary'!B17)&amp;" for Harmonised Glossary"</f>
        <v>17 for Harmonised Glossary</v>
      </c>
      <c r="E297" s="71"/>
      <c r="H297" s="23"/>
      <c r="J297" s="70"/>
      <c r="L297" s="71"/>
    </row>
    <row r="298" spans="1:14" x14ac:dyDescent="0.25">
      <c r="A298" s="25" t="s">
        <v>350</v>
      </c>
      <c r="B298" s="40" t="s">
        <v>351</v>
      </c>
      <c r="C298" s="70">
        <f>ROW(B65)</f>
        <v>65</v>
      </c>
      <c r="E298" s="71"/>
      <c r="H298" s="23"/>
      <c r="I298" s="40"/>
      <c r="J298" s="70"/>
      <c r="L298" s="71"/>
    </row>
    <row r="299" spans="1:14" x14ac:dyDescent="0.25">
      <c r="A299" s="25" t="s">
        <v>352</v>
      </c>
      <c r="B299" s="40" t="s">
        <v>353</v>
      </c>
      <c r="C299" s="70">
        <f>ROW(B88)</f>
        <v>88</v>
      </c>
      <c r="E299" s="71"/>
      <c r="H299" s="23"/>
      <c r="I299" s="40"/>
      <c r="J299" s="70"/>
      <c r="L299" s="71"/>
    </row>
    <row r="300" spans="1:14" x14ac:dyDescent="0.25">
      <c r="A300" s="25" t="s">
        <v>354</v>
      </c>
      <c r="B300" s="40" t="s">
        <v>355</v>
      </c>
      <c r="C300" s="70" t="str">
        <f ca="1">IF(ISREF(INDIRECT("'B1. HTT Mortgage Assets'!A1")),ROW('B1. HTT Mortgage Assets'!B179)&amp; " for Mortgage Assets","")</f>
        <v>179 for Mortgage Assets</v>
      </c>
      <c r="D300" s="70" t="str">
        <f ca="1">IF(ISREF(INDIRECT("'B2. HTT Public Sector Assets'!A1")),ROW(#REF!)&amp; " for Public Sector Assets","")</f>
        <v/>
      </c>
      <c r="E300" s="71"/>
      <c r="H300" s="23"/>
      <c r="I300" s="40"/>
      <c r="J300" s="70"/>
      <c r="K300" s="70"/>
      <c r="L300" s="71"/>
    </row>
    <row r="301" spans="1:14" outlineLevel="1" x14ac:dyDescent="0.25">
      <c r="A301" s="25" t="s">
        <v>356</v>
      </c>
      <c r="B301" s="40"/>
      <c r="C301" s="70"/>
      <c r="D301" s="70"/>
      <c r="E301" s="71"/>
      <c r="H301" s="23"/>
      <c r="I301" s="40"/>
      <c r="J301" s="70"/>
      <c r="K301" s="70"/>
      <c r="L301" s="71"/>
    </row>
    <row r="302" spans="1:14" outlineLevel="1" x14ac:dyDescent="0.25">
      <c r="A302" s="25" t="s">
        <v>357</v>
      </c>
      <c r="B302" s="40"/>
      <c r="C302" s="70"/>
      <c r="D302" s="70"/>
      <c r="E302" s="71"/>
      <c r="H302" s="23"/>
      <c r="I302" s="40"/>
      <c r="J302" s="70"/>
      <c r="K302" s="70"/>
      <c r="L302" s="71"/>
    </row>
    <row r="303" spans="1:14" outlineLevel="1" x14ac:dyDescent="0.25">
      <c r="A303" s="25" t="s">
        <v>358</v>
      </c>
      <c r="B303" s="40"/>
      <c r="C303" s="70"/>
      <c r="D303" s="70"/>
      <c r="E303" s="71"/>
      <c r="H303" s="23"/>
      <c r="I303" s="40"/>
      <c r="J303" s="70"/>
      <c r="K303" s="70"/>
      <c r="L303" s="71"/>
    </row>
    <row r="304" spans="1:14" outlineLevel="1" x14ac:dyDescent="0.25">
      <c r="A304" s="25" t="s">
        <v>359</v>
      </c>
      <c r="B304" s="40"/>
      <c r="C304" s="70"/>
      <c r="D304" s="70"/>
      <c r="E304" s="71"/>
      <c r="H304" s="23"/>
      <c r="I304" s="40"/>
      <c r="J304" s="70"/>
      <c r="K304" s="70"/>
      <c r="L304" s="71"/>
    </row>
    <row r="305" spans="1:14" outlineLevel="1" x14ac:dyDescent="0.25">
      <c r="A305" s="25" t="s">
        <v>360</v>
      </c>
      <c r="B305" s="40"/>
      <c r="C305" s="70"/>
      <c r="D305" s="70"/>
      <c r="E305" s="71"/>
      <c r="H305" s="23"/>
      <c r="I305" s="40"/>
      <c r="J305" s="70"/>
      <c r="K305" s="70"/>
      <c r="L305" s="71"/>
      <c r="N305" s="54"/>
    </row>
    <row r="306" spans="1:14" outlineLevel="1" x14ac:dyDescent="0.25">
      <c r="A306" s="25" t="s">
        <v>361</v>
      </c>
      <c r="B306" s="40"/>
      <c r="C306" s="70"/>
      <c r="D306" s="70"/>
      <c r="E306" s="71"/>
      <c r="H306" s="23"/>
      <c r="I306" s="40"/>
      <c r="J306" s="70"/>
      <c r="K306" s="70"/>
      <c r="L306" s="71"/>
      <c r="N306" s="54"/>
    </row>
    <row r="307" spans="1:14" outlineLevel="1" x14ac:dyDescent="0.25">
      <c r="A307" s="25" t="s">
        <v>362</v>
      </c>
      <c r="B307" s="40"/>
      <c r="C307" s="70"/>
      <c r="D307" s="70"/>
      <c r="E307" s="71"/>
      <c r="H307" s="23"/>
      <c r="I307" s="40"/>
      <c r="J307" s="70"/>
      <c r="K307" s="70"/>
      <c r="L307" s="71"/>
      <c r="N307" s="54"/>
    </row>
    <row r="308" spans="1:14" outlineLevel="1" x14ac:dyDescent="0.25">
      <c r="A308" s="25" t="s">
        <v>363</v>
      </c>
      <c r="B308" s="40"/>
      <c r="C308" s="70"/>
      <c r="D308" s="70"/>
      <c r="E308" s="71"/>
      <c r="H308" s="23"/>
      <c r="I308" s="40"/>
      <c r="J308" s="70"/>
      <c r="K308" s="70"/>
      <c r="L308" s="71"/>
      <c r="N308" s="54"/>
    </row>
    <row r="309" spans="1:14" outlineLevel="1" x14ac:dyDescent="0.25">
      <c r="A309" s="25" t="s">
        <v>364</v>
      </c>
      <c r="B309" s="40"/>
      <c r="C309" s="70"/>
      <c r="D309" s="70"/>
      <c r="E309" s="71"/>
      <c r="H309" s="23"/>
      <c r="I309" s="40"/>
      <c r="J309" s="70"/>
      <c r="K309" s="70"/>
      <c r="L309" s="71"/>
      <c r="N309" s="54"/>
    </row>
    <row r="310" spans="1:14" outlineLevel="1" x14ac:dyDescent="0.25">
      <c r="A310" s="25" t="s">
        <v>365</v>
      </c>
      <c r="H310" s="23"/>
      <c r="N310" s="54"/>
    </row>
    <row r="311" spans="1:14" ht="37.5" x14ac:dyDescent="0.25">
      <c r="A311" s="37"/>
      <c r="B311" s="36" t="s">
        <v>31</v>
      </c>
      <c r="C311" s="37"/>
      <c r="D311" s="37"/>
      <c r="E311" s="37"/>
      <c r="F311" s="37"/>
      <c r="G311" s="38"/>
      <c r="H311" s="23"/>
      <c r="I311" s="29"/>
      <c r="J311" s="31"/>
      <c r="K311" s="31"/>
      <c r="L311" s="31"/>
      <c r="M311" s="31"/>
      <c r="N311" s="54"/>
    </row>
    <row r="312" spans="1:14" x14ac:dyDescent="0.25">
      <c r="A312" s="25" t="s">
        <v>5</v>
      </c>
      <c r="B312" s="48" t="s">
        <v>366</v>
      </c>
      <c r="C312" s="384">
        <v>173</v>
      </c>
      <c r="H312" s="23"/>
      <c r="I312" s="48"/>
      <c r="J312" s="70"/>
      <c r="N312" s="54"/>
    </row>
    <row r="313" spans="1:14" outlineLevel="1" x14ac:dyDescent="0.25">
      <c r="A313" s="25" t="s">
        <v>367</v>
      </c>
      <c r="B313" s="48"/>
      <c r="C313" s="70"/>
      <c r="H313" s="23"/>
      <c r="I313" s="48"/>
      <c r="J313" s="70"/>
      <c r="N313" s="54"/>
    </row>
    <row r="314" spans="1:14" outlineLevel="1" x14ac:dyDescent="0.25">
      <c r="A314" s="25" t="s">
        <v>368</v>
      </c>
      <c r="B314" s="48"/>
      <c r="C314" s="70"/>
      <c r="H314" s="23"/>
      <c r="I314" s="48"/>
      <c r="J314" s="70"/>
      <c r="N314" s="54"/>
    </row>
    <row r="315" spans="1:14" outlineLevel="1" x14ac:dyDescent="0.25">
      <c r="A315" s="25" t="s">
        <v>369</v>
      </c>
      <c r="B315" s="48"/>
      <c r="C315" s="70"/>
      <c r="H315" s="23"/>
      <c r="I315" s="48"/>
      <c r="J315" s="70"/>
      <c r="N315" s="54"/>
    </row>
    <row r="316" spans="1:14" outlineLevel="1" x14ac:dyDescent="0.25">
      <c r="A316" s="25" t="s">
        <v>370</v>
      </c>
      <c r="B316" s="48"/>
      <c r="C316" s="70"/>
      <c r="H316" s="23"/>
      <c r="I316" s="48"/>
      <c r="J316" s="70"/>
      <c r="N316" s="54"/>
    </row>
    <row r="317" spans="1:14" outlineLevel="1" x14ac:dyDescent="0.25">
      <c r="A317" s="25" t="s">
        <v>371</v>
      </c>
      <c r="B317" s="48"/>
      <c r="C317" s="70"/>
      <c r="H317" s="23"/>
      <c r="I317" s="48"/>
      <c r="J317" s="70"/>
      <c r="N317" s="54"/>
    </row>
    <row r="318" spans="1:14" outlineLevel="1" x14ac:dyDescent="0.25">
      <c r="A318" s="25" t="s">
        <v>372</v>
      </c>
      <c r="B318" s="48"/>
      <c r="C318" s="70"/>
      <c r="H318" s="23"/>
      <c r="I318" s="48"/>
      <c r="J318" s="70"/>
      <c r="N318" s="54"/>
    </row>
    <row r="319" spans="1:14" ht="18.75" x14ac:dyDescent="0.25">
      <c r="A319" s="37"/>
      <c r="B319" s="36" t="s">
        <v>32</v>
      </c>
      <c r="C319" s="37"/>
      <c r="D319" s="37"/>
      <c r="E319" s="37"/>
      <c r="F319" s="37"/>
      <c r="G319" s="38"/>
      <c r="H319" s="23"/>
      <c r="I319" s="29"/>
      <c r="J319" s="31"/>
      <c r="K319" s="31"/>
      <c r="L319" s="31"/>
      <c r="M319" s="31"/>
      <c r="N319" s="54"/>
    </row>
    <row r="320" spans="1:14" ht="15" customHeight="1" outlineLevel="1" x14ac:dyDescent="0.25">
      <c r="A320" s="44"/>
      <c r="B320" s="45" t="s">
        <v>373</v>
      </c>
      <c r="C320" s="44"/>
      <c r="D320" s="44"/>
      <c r="E320" s="46"/>
      <c r="F320" s="47"/>
      <c r="G320" s="47"/>
      <c r="H320" s="23"/>
      <c r="L320" s="23"/>
      <c r="M320" s="23"/>
      <c r="N320" s="54"/>
    </row>
    <row r="321" spans="1:14" outlineLevel="1" x14ac:dyDescent="0.25">
      <c r="A321" s="25" t="s">
        <v>374</v>
      </c>
      <c r="B321" s="40" t="s">
        <v>375</v>
      </c>
      <c r="C321" s="40"/>
      <c r="H321" s="23"/>
      <c r="I321" s="54"/>
      <c r="J321" s="54"/>
      <c r="K321" s="54"/>
      <c r="L321" s="54"/>
      <c r="M321" s="54"/>
      <c r="N321" s="54"/>
    </row>
    <row r="322" spans="1:14" outlineLevel="1" x14ac:dyDescent="0.25">
      <c r="A322" s="25" t="s">
        <v>376</v>
      </c>
      <c r="B322" s="40" t="s">
        <v>377</v>
      </c>
      <c r="C322" s="40"/>
      <c r="H322" s="23"/>
      <c r="I322" s="54"/>
      <c r="J322" s="54"/>
      <c r="K322" s="54"/>
      <c r="L322" s="54"/>
      <c r="M322" s="54"/>
      <c r="N322" s="54"/>
    </row>
    <row r="323" spans="1:14" outlineLevel="1" x14ac:dyDescent="0.25">
      <c r="A323" s="25" t="s">
        <v>378</v>
      </c>
      <c r="B323" s="40" t="s">
        <v>379</v>
      </c>
      <c r="C323" s="40"/>
      <c r="H323" s="23"/>
      <c r="I323" s="54"/>
      <c r="J323" s="54"/>
      <c r="K323" s="54"/>
      <c r="L323" s="54"/>
      <c r="M323" s="54"/>
      <c r="N323" s="54"/>
    </row>
    <row r="324" spans="1:14" outlineLevel="1" x14ac:dyDescent="0.25">
      <c r="A324" s="25" t="s">
        <v>380</v>
      </c>
      <c r="B324" s="40" t="s">
        <v>381</v>
      </c>
      <c r="H324" s="23"/>
      <c r="I324" s="54"/>
      <c r="J324" s="54"/>
      <c r="K324" s="54"/>
      <c r="L324" s="54"/>
      <c r="M324" s="54"/>
      <c r="N324" s="54"/>
    </row>
    <row r="325" spans="1:14" outlineLevel="1" x14ac:dyDescent="0.25">
      <c r="A325" s="25" t="s">
        <v>382</v>
      </c>
      <c r="B325" s="40" t="s">
        <v>383</v>
      </c>
      <c r="H325" s="23"/>
      <c r="I325" s="54"/>
      <c r="J325" s="54"/>
      <c r="K325" s="54"/>
      <c r="L325" s="54"/>
      <c r="M325" s="54"/>
      <c r="N325" s="54"/>
    </row>
    <row r="326" spans="1:14" outlineLevel="1" x14ac:dyDescent="0.25">
      <c r="A326" s="25" t="s">
        <v>384</v>
      </c>
      <c r="B326" s="40" t="s">
        <v>385</v>
      </c>
      <c r="H326" s="23"/>
      <c r="I326" s="54"/>
      <c r="J326" s="54"/>
      <c r="K326" s="54"/>
      <c r="L326" s="54"/>
      <c r="M326" s="54"/>
      <c r="N326" s="54"/>
    </row>
    <row r="327" spans="1:14" outlineLevel="1" x14ac:dyDescent="0.25">
      <c r="A327" s="25" t="s">
        <v>386</v>
      </c>
      <c r="B327" s="40" t="s">
        <v>387</v>
      </c>
      <c r="H327" s="23"/>
      <c r="I327" s="54"/>
      <c r="J327" s="54"/>
      <c r="K327" s="54"/>
      <c r="L327" s="54"/>
      <c r="M327" s="54"/>
      <c r="N327" s="54"/>
    </row>
    <row r="328" spans="1:14" outlineLevel="1" x14ac:dyDescent="0.25">
      <c r="A328" s="25" t="s">
        <v>388</v>
      </c>
      <c r="B328" s="40" t="s">
        <v>389</v>
      </c>
      <c r="H328" s="23"/>
      <c r="I328" s="54"/>
      <c r="J328" s="54"/>
      <c r="K328" s="54"/>
      <c r="L328" s="54"/>
      <c r="M328" s="54"/>
      <c r="N328" s="54"/>
    </row>
    <row r="329" spans="1:14" outlineLevel="1" x14ac:dyDescent="0.25">
      <c r="A329" s="25" t="s">
        <v>390</v>
      </c>
      <c r="B329" s="40" t="s">
        <v>391</v>
      </c>
      <c r="H329" s="23"/>
      <c r="I329" s="54"/>
      <c r="J329" s="54"/>
      <c r="K329" s="54"/>
      <c r="L329" s="54"/>
      <c r="M329" s="54"/>
      <c r="N329" s="54"/>
    </row>
    <row r="330" spans="1:14" outlineLevel="1" x14ac:dyDescent="0.25">
      <c r="A330" s="25" t="s">
        <v>392</v>
      </c>
      <c r="B330" s="53" t="s">
        <v>393</v>
      </c>
      <c r="H330" s="23"/>
      <c r="I330" s="54"/>
      <c r="J330" s="54"/>
      <c r="K330" s="54"/>
      <c r="L330" s="54"/>
      <c r="M330" s="54"/>
      <c r="N330" s="54"/>
    </row>
    <row r="331" spans="1:14" outlineLevel="1" x14ac:dyDescent="0.25">
      <c r="A331" s="25" t="s">
        <v>394</v>
      </c>
      <c r="B331" s="53" t="s">
        <v>393</v>
      </c>
      <c r="H331" s="23"/>
      <c r="I331" s="54"/>
      <c r="J331" s="54"/>
      <c r="K331" s="54"/>
      <c r="L331" s="54"/>
      <c r="M331" s="54"/>
      <c r="N331" s="54"/>
    </row>
    <row r="332" spans="1:14" outlineLevel="1" x14ac:dyDescent="0.25">
      <c r="A332" s="25" t="s">
        <v>395</v>
      </c>
      <c r="B332" s="53" t="s">
        <v>393</v>
      </c>
      <c r="H332" s="23"/>
      <c r="I332" s="54"/>
      <c r="J332" s="54"/>
      <c r="K332" s="54"/>
      <c r="L332" s="54"/>
      <c r="M332" s="54"/>
      <c r="N332" s="54"/>
    </row>
    <row r="333" spans="1:14" outlineLevel="1" x14ac:dyDescent="0.25">
      <c r="A333" s="25" t="s">
        <v>396</v>
      </c>
      <c r="B333" s="53" t="s">
        <v>393</v>
      </c>
      <c r="H333" s="23"/>
      <c r="I333" s="54"/>
      <c r="J333" s="54"/>
      <c r="K333" s="54"/>
      <c r="L333" s="54"/>
      <c r="M333" s="54"/>
      <c r="N333" s="54"/>
    </row>
    <row r="334" spans="1:14" outlineLevel="1" x14ac:dyDescent="0.25">
      <c r="A334" s="25" t="s">
        <v>397</v>
      </c>
      <c r="B334" s="53" t="s">
        <v>393</v>
      </c>
      <c r="H334" s="23"/>
      <c r="I334" s="54"/>
      <c r="J334" s="54"/>
      <c r="K334" s="54"/>
      <c r="L334" s="54"/>
      <c r="M334" s="54"/>
      <c r="N334" s="54"/>
    </row>
    <row r="335" spans="1:14" outlineLevel="1" x14ac:dyDescent="0.25">
      <c r="A335" s="25" t="s">
        <v>398</v>
      </c>
      <c r="B335" s="53" t="s">
        <v>393</v>
      </c>
      <c r="H335" s="23"/>
      <c r="I335" s="54"/>
      <c r="J335" s="54"/>
      <c r="K335" s="54"/>
      <c r="L335" s="54"/>
      <c r="M335" s="54"/>
      <c r="N335" s="54"/>
    </row>
    <row r="336" spans="1:14" outlineLevel="1" x14ac:dyDescent="0.25">
      <c r="A336" s="25" t="s">
        <v>399</v>
      </c>
      <c r="B336" s="53" t="s">
        <v>393</v>
      </c>
      <c r="H336" s="23"/>
      <c r="I336" s="54"/>
      <c r="J336" s="54"/>
      <c r="K336" s="54"/>
      <c r="L336" s="54"/>
      <c r="M336" s="54"/>
      <c r="N336" s="54"/>
    </row>
    <row r="337" spans="1:14" outlineLevel="1" x14ac:dyDescent="0.25">
      <c r="A337" s="25" t="s">
        <v>400</v>
      </c>
      <c r="B337" s="53" t="s">
        <v>393</v>
      </c>
      <c r="H337" s="23"/>
      <c r="I337" s="54"/>
      <c r="J337" s="54"/>
      <c r="K337" s="54"/>
      <c r="L337" s="54"/>
      <c r="M337" s="54"/>
      <c r="N337" s="54"/>
    </row>
    <row r="338" spans="1:14" outlineLevel="1" x14ac:dyDescent="0.25">
      <c r="A338" s="25" t="s">
        <v>401</v>
      </c>
      <c r="B338" s="53" t="s">
        <v>393</v>
      </c>
      <c r="H338" s="23"/>
      <c r="I338" s="54"/>
      <c r="J338" s="54"/>
      <c r="K338" s="54"/>
      <c r="L338" s="54"/>
      <c r="M338" s="54"/>
      <c r="N338" s="54"/>
    </row>
    <row r="339" spans="1:14" outlineLevel="1" x14ac:dyDescent="0.25">
      <c r="A339" s="25" t="s">
        <v>402</v>
      </c>
      <c r="B339" s="53" t="s">
        <v>393</v>
      </c>
      <c r="H339" s="23"/>
      <c r="I339" s="54"/>
      <c r="J339" s="54"/>
      <c r="K339" s="54"/>
      <c r="L339" s="54"/>
      <c r="M339" s="54"/>
      <c r="N339" s="54"/>
    </row>
    <row r="340" spans="1:14" outlineLevel="1" x14ac:dyDescent="0.25">
      <c r="A340" s="25" t="s">
        <v>403</v>
      </c>
      <c r="B340" s="53" t="s">
        <v>393</v>
      </c>
      <c r="H340" s="23"/>
      <c r="I340" s="54"/>
      <c r="J340" s="54"/>
      <c r="K340" s="54"/>
      <c r="L340" s="54"/>
      <c r="M340" s="54"/>
      <c r="N340" s="54"/>
    </row>
    <row r="341" spans="1:14" outlineLevel="1" x14ac:dyDescent="0.25">
      <c r="A341" s="25" t="s">
        <v>404</v>
      </c>
      <c r="B341" s="53" t="s">
        <v>393</v>
      </c>
      <c r="H341" s="23"/>
      <c r="I341" s="54"/>
      <c r="J341" s="54"/>
      <c r="K341" s="54"/>
      <c r="L341" s="54"/>
      <c r="M341" s="54"/>
      <c r="N341" s="54"/>
    </row>
    <row r="342" spans="1:14" outlineLevel="1" x14ac:dyDescent="0.25">
      <c r="A342" s="25" t="s">
        <v>405</v>
      </c>
      <c r="B342" s="53" t="s">
        <v>393</v>
      </c>
      <c r="H342" s="23"/>
      <c r="I342" s="54"/>
      <c r="J342" s="54"/>
      <c r="K342" s="54"/>
      <c r="L342" s="54"/>
      <c r="M342" s="54"/>
      <c r="N342" s="54"/>
    </row>
    <row r="343" spans="1:14" outlineLevel="1" x14ac:dyDescent="0.25">
      <c r="A343" s="25" t="s">
        <v>406</v>
      </c>
      <c r="B343" s="53" t="s">
        <v>393</v>
      </c>
      <c r="H343" s="23"/>
      <c r="I343" s="54"/>
      <c r="J343" s="54"/>
      <c r="K343" s="54"/>
      <c r="L343" s="54"/>
      <c r="M343" s="54"/>
      <c r="N343" s="54"/>
    </row>
    <row r="344" spans="1:14" outlineLevel="1" x14ac:dyDescent="0.25">
      <c r="A344" s="25" t="s">
        <v>407</v>
      </c>
      <c r="B344" s="53" t="s">
        <v>393</v>
      </c>
      <c r="H344" s="23"/>
      <c r="I344" s="54"/>
      <c r="J344" s="54"/>
      <c r="K344" s="54"/>
      <c r="L344" s="54"/>
      <c r="M344" s="54"/>
      <c r="N344" s="54"/>
    </row>
    <row r="345" spans="1:14" outlineLevel="1" x14ac:dyDescent="0.25">
      <c r="A345" s="25" t="s">
        <v>408</v>
      </c>
      <c r="B345" s="53" t="s">
        <v>393</v>
      </c>
      <c r="H345" s="23"/>
      <c r="I345" s="54"/>
      <c r="J345" s="54"/>
      <c r="K345" s="54"/>
      <c r="L345" s="54"/>
      <c r="M345" s="54"/>
      <c r="N345" s="54"/>
    </row>
    <row r="346" spans="1:14" outlineLevel="1" x14ac:dyDescent="0.25">
      <c r="A346" s="25" t="s">
        <v>409</v>
      </c>
      <c r="B346" s="53" t="s">
        <v>393</v>
      </c>
      <c r="H346" s="23"/>
      <c r="I346" s="54"/>
      <c r="J346" s="54"/>
      <c r="K346" s="54"/>
      <c r="L346" s="54"/>
      <c r="M346" s="54"/>
      <c r="N346" s="54"/>
    </row>
    <row r="347" spans="1:14" outlineLevel="1" x14ac:dyDescent="0.25">
      <c r="A347" s="25" t="s">
        <v>410</v>
      </c>
      <c r="B347" s="53" t="s">
        <v>393</v>
      </c>
      <c r="H347" s="23"/>
      <c r="I347" s="54"/>
      <c r="J347" s="54"/>
      <c r="K347" s="54"/>
      <c r="L347" s="54"/>
      <c r="M347" s="54"/>
      <c r="N347" s="54"/>
    </row>
    <row r="348" spans="1:14" outlineLevel="1" x14ac:dyDescent="0.25">
      <c r="A348" s="25" t="s">
        <v>411</v>
      </c>
      <c r="B348" s="53" t="s">
        <v>393</v>
      </c>
      <c r="H348" s="23"/>
      <c r="I348" s="54"/>
      <c r="J348" s="54"/>
      <c r="K348" s="54"/>
      <c r="L348" s="54"/>
      <c r="M348" s="54"/>
      <c r="N348" s="54"/>
    </row>
    <row r="349" spans="1:14" outlineLevel="1" x14ac:dyDescent="0.25">
      <c r="A349" s="25" t="s">
        <v>412</v>
      </c>
      <c r="B349" s="53" t="s">
        <v>393</v>
      </c>
      <c r="H349" s="23"/>
      <c r="I349" s="54"/>
      <c r="J349" s="54"/>
      <c r="K349" s="54"/>
      <c r="L349" s="54"/>
      <c r="M349" s="54"/>
      <c r="N349" s="54"/>
    </row>
    <row r="350" spans="1:14" outlineLevel="1" x14ac:dyDescent="0.25">
      <c r="A350" s="25" t="s">
        <v>413</v>
      </c>
      <c r="B350" s="53" t="s">
        <v>393</v>
      </c>
      <c r="H350" s="23"/>
      <c r="I350" s="54"/>
      <c r="J350" s="54"/>
      <c r="K350" s="54"/>
      <c r="L350" s="54"/>
      <c r="M350" s="54"/>
      <c r="N350" s="54"/>
    </row>
    <row r="351" spans="1:14" outlineLevel="1" x14ac:dyDescent="0.25">
      <c r="A351" s="25" t="s">
        <v>414</v>
      </c>
      <c r="B351" s="53" t="s">
        <v>393</v>
      </c>
      <c r="H351" s="23"/>
      <c r="I351" s="54"/>
      <c r="J351" s="54"/>
      <c r="K351" s="54"/>
      <c r="L351" s="54"/>
      <c r="M351" s="54"/>
      <c r="N351" s="54"/>
    </row>
    <row r="352" spans="1:14" outlineLevel="1" x14ac:dyDescent="0.25">
      <c r="A352" s="25" t="s">
        <v>415</v>
      </c>
      <c r="B352" s="53" t="s">
        <v>393</v>
      </c>
      <c r="H352" s="23"/>
      <c r="I352" s="54"/>
      <c r="J352" s="54"/>
      <c r="K352" s="54"/>
      <c r="L352" s="54"/>
      <c r="M352" s="54"/>
      <c r="N352" s="54"/>
    </row>
    <row r="353" spans="1:14" outlineLevel="1" x14ac:dyDescent="0.25">
      <c r="A353" s="25" t="s">
        <v>416</v>
      </c>
      <c r="B353" s="53" t="s">
        <v>393</v>
      </c>
      <c r="H353" s="23"/>
      <c r="I353" s="54"/>
      <c r="J353" s="54"/>
      <c r="K353" s="54"/>
      <c r="L353" s="54"/>
      <c r="M353" s="54"/>
      <c r="N353" s="54"/>
    </row>
    <row r="354" spans="1:14" outlineLevel="1" x14ac:dyDescent="0.25">
      <c r="A354" s="25" t="s">
        <v>417</v>
      </c>
      <c r="B354" s="53" t="s">
        <v>393</v>
      </c>
      <c r="H354" s="23"/>
      <c r="I354" s="54"/>
      <c r="J354" s="54"/>
      <c r="K354" s="54"/>
      <c r="L354" s="54"/>
      <c r="M354" s="54"/>
      <c r="N354" s="54"/>
    </row>
    <row r="355" spans="1:14" outlineLevel="1" x14ac:dyDescent="0.25">
      <c r="A355" s="25" t="s">
        <v>418</v>
      </c>
      <c r="B355" s="53" t="s">
        <v>393</v>
      </c>
      <c r="H355" s="23"/>
      <c r="I355" s="54"/>
      <c r="J355" s="54"/>
      <c r="K355" s="54"/>
      <c r="L355" s="54"/>
      <c r="M355" s="54"/>
      <c r="N355" s="54"/>
    </row>
    <row r="356" spans="1:14" outlineLevel="1" x14ac:dyDescent="0.25">
      <c r="A356" s="25" t="s">
        <v>419</v>
      </c>
      <c r="B356" s="53" t="s">
        <v>393</v>
      </c>
      <c r="H356" s="23"/>
      <c r="I356" s="54"/>
      <c r="J356" s="54"/>
      <c r="K356" s="54"/>
      <c r="L356" s="54"/>
      <c r="M356" s="54"/>
      <c r="N356" s="54"/>
    </row>
    <row r="357" spans="1:14" outlineLevel="1" x14ac:dyDescent="0.25">
      <c r="A357" s="25" t="s">
        <v>420</v>
      </c>
      <c r="B357" s="53" t="s">
        <v>393</v>
      </c>
      <c r="H357" s="23"/>
      <c r="I357" s="54"/>
      <c r="J357" s="54"/>
      <c r="K357" s="54"/>
      <c r="L357" s="54"/>
      <c r="M357" s="54"/>
      <c r="N357" s="54"/>
    </row>
    <row r="358" spans="1:14" outlineLevel="1" x14ac:dyDescent="0.25">
      <c r="A358" s="25" t="s">
        <v>421</v>
      </c>
      <c r="B358" s="53" t="s">
        <v>393</v>
      </c>
      <c r="H358" s="23"/>
      <c r="I358" s="54"/>
      <c r="J358" s="54"/>
      <c r="K358" s="54"/>
      <c r="L358" s="54"/>
      <c r="M358" s="54"/>
      <c r="N358" s="54"/>
    </row>
    <row r="359" spans="1:14" outlineLevel="1" x14ac:dyDescent="0.25">
      <c r="A359" s="25" t="s">
        <v>422</v>
      </c>
      <c r="B359" s="53" t="s">
        <v>393</v>
      </c>
      <c r="H359" s="23"/>
      <c r="I359" s="54"/>
      <c r="J359" s="54"/>
      <c r="K359" s="54"/>
      <c r="L359" s="54"/>
      <c r="M359" s="54"/>
      <c r="N359" s="54"/>
    </row>
    <row r="360" spans="1:14" outlineLevel="1" x14ac:dyDescent="0.25">
      <c r="A360" s="25" t="s">
        <v>423</v>
      </c>
      <c r="B360" s="53" t="s">
        <v>393</v>
      </c>
      <c r="H360" s="23"/>
      <c r="I360" s="54"/>
      <c r="J360" s="54"/>
      <c r="K360" s="54"/>
      <c r="L360" s="54"/>
      <c r="M360" s="54"/>
      <c r="N360" s="54"/>
    </row>
    <row r="361" spans="1:14" outlineLevel="1" x14ac:dyDescent="0.25">
      <c r="A361" s="25" t="s">
        <v>424</v>
      </c>
      <c r="B361" s="53" t="s">
        <v>393</v>
      </c>
      <c r="H361" s="23"/>
      <c r="I361" s="54"/>
      <c r="J361" s="54"/>
      <c r="K361" s="54"/>
      <c r="L361" s="54"/>
      <c r="M361" s="54"/>
      <c r="N361" s="54"/>
    </row>
    <row r="362" spans="1:14" outlineLevel="1" x14ac:dyDescent="0.25">
      <c r="A362" s="25" t="s">
        <v>425</v>
      </c>
      <c r="B362" s="53" t="s">
        <v>393</v>
      </c>
      <c r="H362" s="23"/>
      <c r="I362" s="54"/>
      <c r="J362" s="54"/>
      <c r="K362" s="54"/>
      <c r="L362" s="54"/>
      <c r="M362" s="54"/>
      <c r="N362" s="54"/>
    </row>
    <row r="363" spans="1:14" outlineLevel="1" x14ac:dyDescent="0.25">
      <c r="A363" s="25" t="s">
        <v>426</v>
      </c>
      <c r="B363" s="53" t="s">
        <v>393</v>
      </c>
      <c r="H363" s="23"/>
      <c r="I363" s="54"/>
      <c r="J363" s="54"/>
      <c r="K363" s="54"/>
      <c r="L363" s="54"/>
      <c r="M363" s="54"/>
      <c r="N363" s="54"/>
    </row>
    <row r="364" spans="1:14" outlineLevel="1" x14ac:dyDescent="0.25">
      <c r="A364" s="25" t="s">
        <v>427</v>
      </c>
      <c r="B364" s="53" t="s">
        <v>393</v>
      </c>
      <c r="H364" s="23"/>
      <c r="I364" s="54"/>
      <c r="J364" s="54"/>
      <c r="K364" s="54"/>
      <c r="L364" s="54"/>
      <c r="M364" s="54"/>
      <c r="N364" s="54"/>
    </row>
    <row r="365" spans="1:14" outlineLevel="1" x14ac:dyDescent="0.25">
      <c r="A365" s="25" t="s">
        <v>428</v>
      </c>
      <c r="B365" s="53" t="s">
        <v>393</v>
      </c>
      <c r="H365" s="23"/>
      <c r="I365" s="54"/>
      <c r="J365" s="54"/>
      <c r="K365" s="54"/>
      <c r="L365" s="54"/>
      <c r="M365" s="54"/>
      <c r="N365" s="54"/>
    </row>
    <row r="366" spans="1:14" x14ac:dyDescent="0.25">
      <c r="H366" s="23"/>
      <c r="I366" s="54"/>
      <c r="J366" s="54"/>
      <c r="K366" s="54"/>
      <c r="L366" s="54"/>
      <c r="M366" s="54"/>
      <c r="N366" s="54"/>
    </row>
    <row r="367" spans="1:14" x14ac:dyDescent="0.25">
      <c r="H367" s="23"/>
      <c r="I367" s="54"/>
      <c r="J367" s="54"/>
      <c r="K367" s="54"/>
      <c r="L367" s="54"/>
      <c r="M367" s="54"/>
      <c r="N367" s="54"/>
    </row>
    <row r="368" spans="1:14" x14ac:dyDescent="0.25">
      <c r="H368" s="23"/>
      <c r="I368" s="54"/>
      <c r="J368" s="54"/>
      <c r="K368" s="54"/>
      <c r="L368" s="54"/>
      <c r="M368" s="54"/>
      <c r="N368" s="54"/>
    </row>
    <row r="369" spans="1:14" x14ac:dyDescent="0.25">
      <c r="A369" s="54"/>
      <c r="B369" s="54"/>
      <c r="C369" s="54"/>
      <c r="D369" s="54"/>
      <c r="E369" s="54"/>
      <c r="F369" s="54"/>
      <c r="G369" s="54"/>
      <c r="H369" s="23"/>
      <c r="I369" s="54"/>
      <c r="J369" s="54"/>
      <c r="K369" s="54"/>
      <c r="L369" s="54"/>
      <c r="M369" s="54"/>
      <c r="N369" s="54"/>
    </row>
    <row r="370" spans="1:14" x14ac:dyDescent="0.25">
      <c r="A370" s="54"/>
      <c r="B370" s="54"/>
      <c r="C370" s="54"/>
      <c r="D370" s="54"/>
      <c r="E370" s="54"/>
      <c r="F370" s="54"/>
      <c r="G370" s="54"/>
      <c r="H370" s="23"/>
      <c r="I370" s="54"/>
      <c r="J370" s="54"/>
      <c r="K370" s="54"/>
      <c r="L370" s="54"/>
      <c r="M370" s="54"/>
      <c r="N370" s="54"/>
    </row>
    <row r="371" spans="1:14" x14ac:dyDescent="0.25">
      <c r="A371" s="54"/>
      <c r="B371" s="54"/>
      <c r="C371" s="54"/>
      <c r="D371" s="54"/>
      <c r="E371" s="54"/>
      <c r="F371" s="54"/>
      <c r="G371" s="54"/>
      <c r="H371" s="23"/>
      <c r="I371" s="54"/>
      <c r="J371" s="54"/>
      <c r="K371" s="54"/>
      <c r="L371" s="54"/>
      <c r="M371" s="54"/>
      <c r="N371" s="54"/>
    </row>
    <row r="372" spans="1:14" x14ac:dyDescent="0.25">
      <c r="A372" s="54"/>
      <c r="B372" s="54"/>
      <c r="C372" s="54"/>
      <c r="D372" s="54"/>
      <c r="E372" s="54"/>
      <c r="F372" s="54"/>
      <c r="G372" s="54"/>
      <c r="H372" s="23"/>
      <c r="I372" s="54"/>
      <c r="J372" s="54"/>
      <c r="K372" s="54"/>
      <c r="L372" s="54"/>
      <c r="M372" s="54"/>
      <c r="N372" s="54"/>
    </row>
    <row r="373" spans="1:14" x14ac:dyDescent="0.25">
      <c r="A373" s="54"/>
      <c r="B373" s="54"/>
      <c r="C373" s="54"/>
      <c r="D373" s="54"/>
      <c r="E373" s="54"/>
      <c r="F373" s="54"/>
      <c r="G373" s="54"/>
      <c r="H373" s="23"/>
      <c r="I373" s="54"/>
      <c r="J373" s="54"/>
      <c r="K373" s="54"/>
      <c r="L373" s="54"/>
      <c r="M373" s="54"/>
      <c r="N373" s="54"/>
    </row>
    <row r="374" spans="1:14" x14ac:dyDescent="0.25">
      <c r="A374" s="54"/>
      <c r="B374" s="54"/>
      <c r="C374" s="54"/>
      <c r="D374" s="54"/>
      <c r="E374" s="54"/>
      <c r="F374" s="54"/>
      <c r="G374" s="54"/>
      <c r="H374" s="23"/>
      <c r="I374" s="54"/>
      <c r="J374" s="54"/>
      <c r="K374" s="54"/>
      <c r="L374" s="54"/>
      <c r="M374" s="54"/>
      <c r="N374" s="54"/>
    </row>
    <row r="375" spans="1:14" x14ac:dyDescent="0.25">
      <c r="A375" s="54"/>
      <c r="B375" s="54"/>
      <c r="C375" s="54"/>
      <c r="D375" s="54"/>
      <c r="E375" s="54"/>
      <c r="F375" s="54"/>
      <c r="G375" s="54"/>
      <c r="H375" s="23"/>
      <c r="I375" s="54"/>
      <c r="J375" s="54"/>
      <c r="K375" s="54"/>
      <c r="L375" s="54"/>
      <c r="M375" s="54"/>
      <c r="N375" s="54"/>
    </row>
    <row r="376" spans="1:14" x14ac:dyDescent="0.25">
      <c r="A376" s="54"/>
      <c r="B376" s="54"/>
      <c r="C376" s="54"/>
      <c r="D376" s="54"/>
      <c r="E376" s="54"/>
      <c r="F376" s="54"/>
      <c r="G376" s="54"/>
      <c r="H376" s="23"/>
      <c r="I376" s="54"/>
      <c r="J376" s="54"/>
      <c r="K376" s="54"/>
      <c r="L376" s="54"/>
      <c r="M376" s="54"/>
      <c r="N376" s="54"/>
    </row>
    <row r="377" spans="1:14" x14ac:dyDescent="0.25">
      <c r="A377" s="54"/>
      <c r="B377" s="54"/>
      <c r="C377" s="54"/>
      <c r="D377" s="54"/>
      <c r="E377" s="54"/>
      <c r="F377" s="54"/>
      <c r="G377" s="54"/>
      <c r="H377" s="23"/>
      <c r="I377" s="54"/>
      <c r="J377" s="54"/>
      <c r="K377" s="54"/>
      <c r="L377" s="54"/>
      <c r="M377" s="54"/>
      <c r="N377" s="54"/>
    </row>
    <row r="378" spans="1:14" x14ac:dyDescent="0.25">
      <c r="A378" s="54"/>
      <c r="B378" s="54"/>
      <c r="C378" s="54"/>
      <c r="D378" s="54"/>
      <c r="E378" s="54"/>
      <c r="F378" s="54"/>
      <c r="G378" s="54"/>
      <c r="H378" s="23"/>
      <c r="I378" s="54"/>
      <c r="J378" s="54"/>
      <c r="K378" s="54"/>
      <c r="L378" s="54"/>
      <c r="M378" s="54"/>
      <c r="N378" s="54"/>
    </row>
    <row r="379" spans="1:14" x14ac:dyDescent="0.25">
      <c r="A379" s="54"/>
      <c r="B379" s="54"/>
      <c r="C379" s="54"/>
      <c r="D379" s="54"/>
      <c r="E379" s="54"/>
      <c r="F379" s="54"/>
      <c r="G379" s="54"/>
      <c r="H379" s="23"/>
      <c r="I379" s="54"/>
      <c r="J379" s="54"/>
      <c r="K379" s="54"/>
      <c r="L379" s="54"/>
      <c r="M379" s="54"/>
      <c r="N379" s="54"/>
    </row>
    <row r="380" spans="1:14" x14ac:dyDescent="0.25">
      <c r="A380" s="54"/>
      <c r="B380" s="54"/>
      <c r="C380" s="54"/>
      <c r="D380" s="54"/>
      <c r="E380" s="54"/>
      <c r="F380" s="54"/>
      <c r="G380" s="54"/>
      <c r="H380" s="23"/>
      <c r="I380" s="54"/>
      <c r="J380" s="54"/>
      <c r="K380" s="54"/>
      <c r="L380" s="54"/>
      <c r="M380" s="54"/>
      <c r="N380" s="54"/>
    </row>
    <row r="381" spans="1:14" x14ac:dyDescent="0.25">
      <c r="A381" s="54"/>
      <c r="B381" s="54"/>
      <c r="C381" s="54"/>
      <c r="D381" s="54"/>
      <c r="E381" s="54"/>
      <c r="F381" s="54"/>
      <c r="G381" s="54"/>
      <c r="H381" s="23"/>
      <c r="I381" s="54"/>
      <c r="J381" s="54"/>
      <c r="K381" s="54"/>
      <c r="L381" s="54"/>
      <c r="M381" s="54"/>
      <c r="N381" s="54"/>
    </row>
    <row r="382" spans="1:14" x14ac:dyDescent="0.25">
      <c r="A382" s="54"/>
      <c r="B382" s="54"/>
      <c r="C382" s="54"/>
      <c r="D382" s="54"/>
      <c r="E382" s="54"/>
      <c r="F382" s="54"/>
      <c r="G382" s="54"/>
      <c r="H382" s="23"/>
      <c r="I382" s="54"/>
      <c r="J382" s="54"/>
      <c r="K382" s="54"/>
      <c r="L382" s="54"/>
      <c r="M382" s="54"/>
      <c r="N382" s="54"/>
    </row>
    <row r="383" spans="1:14" x14ac:dyDescent="0.25">
      <c r="A383" s="54"/>
      <c r="B383" s="54"/>
      <c r="C383" s="54"/>
      <c r="D383" s="54"/>
      <c r="E383" s="54"/>
      <c r="F383" s="54"/>
      <c r="G383" s="54"/>
      <c r="H383" s="23"/>
      <c r="I383" s="54"/>
      <c r="J383" s="54"/>
      <c r="K383" s="54"/>
      <c r="L383" s="54"/>
      <c r="M383" s="54"/>
      <c r="N383" s="54"/>
    </row>
    <row r="384" spans="1:14" x14ac:dyDescent="0.25">
      <c r="A384" s="54"/>
      <c r="B384" s="54"/>
      <c r="C384" s="54"/>
      <c r="D384" s="54"/>
      <c r="E384" s="54"/>
      <c r="F384" s="54"/>
      <c r="G384" s="54"/>
      <c r="H384" s="23"/>
      <c r="I384" s="54"/>
      <c r="J384" s="54"/>
      <c r="K384" s="54"/>
      <c r="L384" s="54"/>
      <c r="M384" s="54"/>
      <c r="N384" s="54"/>
    </row>
    <row r="385" spans="1:14" x14ac:dyDescent="0.25">
      <c r="A385" s="54"/>
      <c r="B385" s="54"/>
      <c r="C385" s="54"/>
      <c r="D385" s="54"/>
      <c r="E385" s="54"/>
      <c r="F385" s="54"/>
      <c r="G385" s="54"/>
      <c r="H385" s="23"/>
      <c r="I385" s="54"/>
      <c r="J385" s="54"/>
      <c r="K385" s="54"/>
      <c r="L385" s="54"/>
      <c r="M385" s="54"/>
      <c r="N385" s="54"/>
    </row>
    <row r="386" spans="1:14" x14ac:dyDescent="0.25">
      <c r="A386" s="54"/>
      <c r="B386" s="54"/>
      <c r="C386" s="54"/>
      <c r="D386" s="54"/>
      <c r="E386" s="54"/>
      <c r="F386" s="54"/>
      <c r="G386" s="54"/>
      <c r="H386" s="23"/>
      <c r="I386" s="54"/>
      <c r="J386" s="54"/>
      <c r="K386" s="54"/>
      <c r="L386" s="54"/>
      <c r="M386" s="54"/>
      <c r="N386" s="54"/>
    </row>
    <row r="387" spans="1:14" x14ac:dyDescent="0.25">
      <c r="A387" s="54"/>
      <c r="B387" s="54"/>
      <c r="C387" s="54"/>
      <c r="D387" s="54"/>
      <c r="E387" s="54"/>
      <c r="F387" s="54"/>
      <c r="G387" s="54"/>
      <c r="H387" s="23"/>
      <c r="I387" s="54"/>
      <c r="J387" s="54"/>
      <c r="K387" s="54"/>
      <c r="L387" s="54"/>
      <c r="M387" s="54"/>
      <c r="N387" s="54"/>
    </row>
    <row r="388" spans="1:14" x14ac:dyDescent="0.25">
      <c r="A388" s="54"/>
      <c r="B388" s="54"/>
      <c r="C388" s="54"/>
      <c r="D388" s="54"/>
      <c r="E388" s="54"/>
      <c r="F388" s="54"/>
      <c r="G388" s="54"/>
      <c r="H388" s="23"/>
      <c r="I388" s="54"/>
      <c r="J388" s="54"/>
      <c r="K388" s="54"/>
      <c r="L388" s="54"/>
      <c r="M388" s="54"/>
      <c r="N388" s="54"/>
    </row>
    <row r="389" spans="1:14" x14ac:dyDescent="0.25">
      <c r="A389" s="54"/>
      <c r="B389" s="54"/>
      <c r="C389" s="54"/>
      <c r="D389" s="54"/>
      <c r="E389" s="54"/>
      <c r="F389" s="54"/>
      <c r="G389" s="54"/>
      <c r="H389" s="23"/>
      <c r="I389" s="54"/>
      <c r="J389" s="54"/>
      <c r="K389" s="54"/>
      <c r="L389" s="54"/>
      <c r="M389" s="54"/>
      <c r="N389" s="54"/>
    </row>
    <row r="390" spans="1:14" x14ac:dyDescent="0.25">
      <c r="A390" s="54"/>
      <c r="B390" s="54"/>
      <c r="C390" s="54"/>
      <c r="D390" s="54"/>
      <c r="E390" s="54"/>
      <c r="F390" s="54"/>
      <c r="G390" s="54"/>
      <c r="H390" s="23"/>
      <c r="I390" s="54"/>
      <c r="J390" s="54"/>
      <c r="K390" s="54"/>
      <c r="L390" s="54"/>
      <c r="M390" s="54"/>
      <c r="N390" s="54"/>
    </row>
    <row r="391" spans="1:14" x14ac:dyDescent="0.25">
      <c r="A391" s="54"/>
      <c r="B391" s="54"/>
      <c r="C391" s="54"/>
      <c r="D391" s="54"/>
      <c r="E391" s="54"/>
      <c r="F391" s="54"/>
      <c r="G391" s="54"/>
      <c r="H391" s="23"/>
      <c r="I391" s="54"/>
      <c r="J391" s="54"/>
      <c r="K391" s="54"/>
      <c r="L391" s="54"/>
      <c r="M391" s="54"/>
      <c r="N391" s="54"/>
    </row>
    <row r="392" spans="1:14" x14ac:dyDescent="0.25">
      <c r="A392" s="54"/>
      <c r="B392" s="54"/>
      <c r="C392" s="54"/>
      <c r="D392" s="54"/>
      <c r="E392" s="54"/>
      <c r="F392" s="54"/>
      <c r="G392" s="54"/>
      <c r="H392" s="23"/>
      <c r="I392" s="54"/>
      <c r="J392" s="54"/>
      <c r="K392" s="54"/>
      <c r="L392" s="54"/>
      <c r="M392" s="54"/>
      <c r="N392" s="54"/>
    </row>
    <row r="393" spans="1:14" x14ac:dyDescent="0.25">
      <c r="A393" s="54"/>
      <c r="B393" s="54"/>
      <c r="C393" s="54"/>
      <c r="D393" s="54"/>
      <c r="E393" s="54"/>
      <c r="F393" s="54"/>
      <c r="G393" s="54"/>
      <c r="H393" s="23"/>
      <c r="I393" s="54"/>
      <c r="J393" s="54"/>
      <c r="K393" s="54"/>
      <c r="L393" s="54"/>
      <c r="M393" s="54"/>
      <c r="N393" s="54"/>
    </row>
    <row r="394" spans="1:14" x14ac:dyDescent="0.25">
      <c r="A394" s="54"/>
      <c r="B394" s="54"/>
      <c r="C394" s="54"/>
      <c r="D394" s="54"/>
      <c r="E394" s="54"/>
      <c r="F394" s="54"/>
      <c r="G394" s="54"/>
      <c r="H394" s="23"/>
      <c r="I394" s="54"/>
      <c r="J394" s="54"/>
      <c r="K394" s="54"/>
      <c r="L394" s="54"/>
      <c r="M394" s="54"/>
      <c r="N394" s="54"/>
    </row>
    <row r="395" spans="1:14" x14ac:dyDescent="0.25">
      <c r="A395" s="54"/>
      <c r="B395" s="54"/>
      <c r="C395" s="54"/>
      <c r="D395" s="54"/>
      <c r="E395" s="54"/>
      <c r="F395" s="54"/>
      <c r="G395" s="54"/>
      <c r="H395" s="23"/>
      <c r="I395" s="54"/>
      <c r="J395" s="54"/>
      <c r="K395" s="54"/>
      <c r="L395" s="54"/>
      <c r="M395" s="54"/>
      <c r="N395" s="54"/>
    </row>
    <row r="396" spans="1:14" x14ac:dyDescent="0.25">
      <c r="A396" s="54"/>
      <c r="B396" s="54"/>
      <c r="C396" s="54"/>
      <c r="D396" s="54"/>
      <c r="E396" s="54"/>
      <c r="F396" s="54"/>
      <c r="G396" s="54"/>
      <c r="H396" s="23"/>
      <c r="I396" s="54"/>
      <c r="J396" s="54"/>
      <c r="K396" s="54"/>
      <c r="L396" s="54"/>
      <c r="M396" s="54"/>
      <c r="N396" s="54"/>
    </row>
    <row r="397" spans="1:14" x14ac:dyDescent="0.25">
      <c r="A397" s="54"/>
      <c r="B397" s="54"/>
      <c r="C397" s="54"/>
      <c r="D397" s="54"/>
      <c r="E397" s="54"/>
      <c r="F397" s="54"/>
      <c r="G397" s="54"/>
      <c r="H397" s="23"/>
      <c r="I397" s="54"/>
      <c r="J397" s="54"/>
      <c r="K397" s="54"/>
      <c r="L397" s="54"/>
      <c r="M397" s="54"/>
      <c r="N397" s="54"/>
    </row>
    <row r="398" spans="1:14" x14ac:dyDescent="0.25">
      <c r="A398" s="54"/>
      <c r="B398" s="54"/>
      <c r="C398" s="54"/>
      <c r="D398" s="54"/>
      <c r="E398" s="54"/>
      <c r="F398" s="54"/>
      <c r="G398" s="54"/>
      <c r="H398" s="23"/>
      <c r="I398" s="54"/>
      <c r="J398" s="54"/>
      <c r="K398" s="54"/>
      <c r="L398" s="54"/>
      <c r="M398" s="54"/>
      <c r="N398" s="54"/>
    </row>
    <row r="399" spans="1:14" x14ac:dyDescent="0.25">
      <c r="A399" s="54"/>
      <c r="B399" s="54"/>
      <c r="C399" s="54"/>
      <c r="D399" s="54"/>
      <c r="E399" s="54"/>
      <c r="F399" s="54"/>
      <c r="G399" s="54"/>
      <c r="H399" s="23"/>
      <c r="I399" s="54"/>
      <c r="J399" s="54"/>
      <c r="K399" s="54"/>
      <c r="L399" s="54"/>
      <c r="M399" s="54"/>
      <c r="N399" s="54"/>
    </row>
    <row r="400" spans="1:14" x14ac:dyDescent="0.25">
      <c r="A400" s="54"/>
      <c r="B400" s="54"/>
      <c r="C400" s="54"/>
      <c r="D400" s="54"/>
      <c r="E400" s="54"/>
      <c r="F400" s="54"/>
      <c r="G400" s="54"/>
      <c r="H400" s="23"/>
      <c r="I400" s="54"/>
      <c r="J400" s="54"/>
      <c r="K400" s="54"/>
      <c r="L400" s="54"/>
      <c r="M400" s="54"/>
      <c r="N400" s="54"/>
    </row>
    <row r="401" spans="1:14" x14ac:dyDescent="0.25">
      <c r="A401" s="54"/>
      <c r="B401" s="54"/>
      <c r="C401" s="54"/>
      <c r="D401" s="54"/>
      <c r="E401" s="54"/>
      <c r="F401" s="54"/>
      <c r="G401" s="54"/>
      <c r="H401" s="23"/>
      <c r="I401" s="54"/>
      <c r="J401" s="54"/>
      <c r="K401" s="54"/>
      <c r="L401" s="54"/>
      <c r="M401" s="54"/>
      <c r="N401" s="54"/>
    </row>
    <row r="402" spans="1:14" x14ac:dyDescent="0.25">
      <c r="A402" s="54"/>
      <c r="B402" s="54"/>
      <c r="C402" s="54"/>
      <c r="D402" s="54"/>
      <c r="E402" s="54"/>
      <c r="F402" s="54"/>
      <c r="G402" s="54"/>
      <c r="H402" s="23"/>
      <c r="I402" s="54"/>
      <c r="J402" s="54"/>
      <c r="K402" s="54"/>
      <c r="L402" s="54"/>
      <c r="M402" s="54"/>
      <c r="N402" s="54"/>
    </row>
    <row r="403" spans="1:14" x14ac:dyDescent="0.25">
      <c r="A403" s="54"/>
      <c r="B403" s="54"/>
      <c r="C403" s="54"/>
      <c r="D403" s="54"/>
      <c r="E403" s="54"/>
      <c r="F403" s="54"/>
      <c r="G403" s="54"/>
      <c r="H403" s="23"/>
      <c r="I403" s="54"/>
      <c r="J403" s="54"/>
      <c r="K403" s="54"/>
      <c r="L403" s="54"/>
      <c r="M403" s="54"/>
      <c r="N403" s="54"/>
    </row>
    <row r="404" spans="1:14" x14ac:dyDescent="0.25">
      <c r="A404" s="54"/>
      <c r="B404" s="54"/>
      <c r="C404" s="54"/>
      <c r="D404" s="54"/>
      <c r="E404" s="54"/>
      <c r="F404" s="54"/>
      <c r="G404" s="54"/>
      <c r="H404" s="23"/>
      <c r="I404" s="54"/>
      <c r="J404" s="54"/>
      <c r="K404" s="54"/>
      <c r="L404" s="54"/>
      <c r="M404" s="54"/>
      <c r="N404" s="54"/>
    </row>
    <row r="405" spans="1:14" x14ac:dyDescent="0.25">
      <c r="A405" s="54"/>
      <c r="B405" s="54"/>
      <c r="C405" s="54"/>
      <c r="D405" s="54"/>
      <c r="E405" s="54"/>
      <c r="F405" s="54"/>
      <c r="G405" s="54"/>
      <c r="H405" s="23"/>
      <c r="I405" s="54"/>
      <c r="J405" s="54"/>
      <c r="K405" s="54"/>
      <c r="L405" s="54"/>
      <c r="M405" s="54"/>
      <c r="N405" s="54"/>
    </row>
    <row r="406" spans="1:14" x14ac:dyDescent="0.25">
      <c r="A406" s="54"/>
      <c r="B406" s="54"/>
      <c r="C406" s="54"/>
      <c r="D406" s="54"/>
      <c r="E406" s="54"/>
      <c r="F406" s="54"/>
      <c r="G406" s="54"/>
      <c r="H406" s="23"/>
      <c r="I406" s="54"/>
      <c r="J406" s="54"/>
      <c r="K406" s="54"/>
      <c r="L406" s="54"/>
      <c r="M406" s="54"/>
      <c r="N406" s="54"/>
    </row>
    <row r="407" spans="1:14" x14ac:dyDescent="0.25">
      <c r="A407" s="54"/>
      <c r="B407" s="54"/>
      <c r="C407" s="54"/>
      <c r="D407" s="54"/>
      <c r="E407" s="54"/>
      <c r="F407" s="54"/>
      <c r="G407" s="54"/>
      <c r="H407" s="23"/>
      <c r="I407" s="54"/>
      <c r="J407" s="54"/>
      <c r="K407" s="54"/>
      <c r="L407" s="54"/>
      <c r="M407" s="54"/>
      <c r="N407" s="54"/>
    </row>
    <row r="408" spans="1:14" x14ac:dyDescent="0.25">
      <c r="A408" s="54"/>
      <c r="B408" s="54"/>
      <c r="C408" s="54"/>
      <c r="D408" s="54"/>
      <c r="E408" s="54"/>
      <c r="F408" s="54"/>
      <c r="G408" s="54"/>
      <c r="H408" s="23"/>
      <c r="I408" s="54"/>
      <c r="J408" s="54"/>
      <c r="K408" s="54"/>
      <c r="L408" s="54"/>
      <c r="M408" s="54"/>
      <c r="N408" s="54"/>
    </row>
    <row r="409" spans="1:14" x14ac:dyDescent="0.25">
      <c r="A409" s="54"/>
      <c r="B409" s="54"/>
      <c r="C409" s="54"/>
      <c r="D409" s="54"/>
      <c r="E409" s="54"/>
      <c r="F409" s="54"/>
      <c r="G409" s="54"/>
      <c r="H409" s="23"/>
      <c r="I409" s="54"/>
      <c r="J409" s="54"/>
      <c r="K409" s="54"/>
      <c r="L409" s="54"/>
      <c r="M409" s="54"/>
      <c r="N409" s="54"/>
    </row>
    <row r="410" spans="1:14" x14ac:dyDescent="0.25">
      <c r="A410" s="54"/>
      <c r="B410" s="54"/>
      <c r="C410" s="54"/>
      <c r="D410" s="54"/>
      <c r="E410" s="54"/>
      <c r="F410" s="54"/>
      <c r="G410" s="54"/>
      <c r="H410" s="23"/>
      <c r="I410" s="54"/>
      <c r="J410" s="54"/>
      <c r="K410" s="54"/>
      <c r="L410" s="54"/>
      <c r="M410" s="54"/>
      <c r="N410" s="54"/>
    </row>
    <row r="411" spans="1:14" x14ac:dyDescent="0.25">
      <c r="A411" s="54"/>
      <c r="B411" s="54"/>
      <c r="C411" s="54"/>
      <c r="D411" s="54"/>
      <c r="E411" s="54"/>
      <c r="F411" s="54"/>
      <c r="G411" s="54"/>
      <c r="H411" s="23"/>
      <c r="I411" s="54"/>
      <c r="J411" s="54"/>
      <c r="K411" s="54"/>
      <c r="L411" s="54"/>
      <c r="M411" s="54"/>
      <c r="N411" s="54"/>
    </row>
    <row r="412" spans="1:14" x14ac:dyDescent="0.25">
      <c r="A412" s="54"/>
      <c r="B412" s="54"/>
      <c r="C412" s="54"/>
      <c r="D412" s="54"/>
      <c r="E412" s="54"/>
      <c r="F412" s="54"/>
      <c r="G412" s="54"/>
      <c r="H412" s="23"/>
      <c r="I412" s="54"/>
      <c r="J412" s="54"/>
      <c r="K412" s="54"/>
      <c r="L412" s="54"/>
      <c r="M412" s="54"/>
      <c r="N412" s="54"/>
    </row>
    <row r="413" spans="1:14" x14ac:dyDescent="0.25">
      <c r="A413" s="54"/>
      <c r="B413" s="54"/>
      <c r="C413" s="54"/>
      <c r="D413" s="54"/>
      <c r="E413" s="54"/>
      <c r="F413" s="54"/>
      <c r="G413" s="54"/>
      <c r="H413" s="23"/>
      <c r="I413" s="54"/>
      <c r="J413" s="54"/>
      <c r="K413" s="54"/>
      <c r="L413" s="54"/>
      <c r="M413" s="54"/>
      <c r="N413" s="54"/>
    </row>
  </sheetData>
  <sheetProtection algorithmName="SHA-512" hashValue="SA437jpbDLaFtN214NSTN2ZsZAbna+6z9eXqZsqP6EjZvZHg4iruAS3tb7iT0kgrQ+eogt04oMfV+To407IiFg==" saltValue="SKr0RmRDjPJ3zZd2udBrZg=="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phoneticPr fontId="42" type="noConversion"/>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80" display="'B1. HTT Mortgage Assets'!B180"/>
    <hyperlink ref="D300" location="'B2. HTT Public Sector Assets'!B166" display="'B2. HTT Public Sector Assets'!B166"/>
    <hyperlink ref="B27" r:id="rId1" display="UCITS Compliance"/>
    <hyperlink ref="B28" r:id="rId2"/>
    <hyperlink ref="B29" r:id="rId3"/>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 ref="C16" r:id="rId4"/>
    <hyperlink ref="C312" location="'A. HTT General'!B173" display="'A. HTT General'!B173"/>
  </hyperlinks>
  <pageMargins left="0.70866141732283472" right="0.70866141732283472" top="0.74803149606299213" bottom="0.74803149606299213" header="0.31496062992125984" footer="0.31496062992125984"/>
  <pageSetup paperSize="9" fitToHeight="0" orientation="landscape" r:id="rId5"/>
  <headerFooter>
    <oddHeader>&amp;R&amp;G</oddHeader>
  </headerFooter>
  <ignoredErrors>
    <ignoredError sqref="F58 F77" formula="1"/>
  </ignoredErrors>
  <legacyDrawingHF r:id="rId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598"/>
  <sheetViews>
    <sheetView topLeftCell="A179" zoomScale="80" zoomScaleNormal="80" workbookViewId="0">
      <selection activeCell="C197" sqref="C197"/>
    </sheetView>
  </sheetViews>
  <sheetFormatPr defaultColWidth="8.85546875" defaultRowHeight="15" outlineLevelRow="1" x14ac:dyDescent="0.25"/>
  <cols>
    <col min="1" max="1" width="13.85546875" style="102" customWidth="1"/>
    <col min="2" max="2" width="60.85546875" style="102" customWidth="1"/>
    <col min="3" max="3" width="41" style="102" customWidth="1"/>
    <col min="4" max="4" width="40.85546875" style="102" customWidth="1"/>
    <col min="5" max="5" width="6.7109375" style="102" customWidth="1"/>
    <col min="6" max="6" width="41.5703125" style="102" customWidth="1"/>
    <col min="7" max="7" width="41.5703125" style="97" customWidth="1"/>
    <col min="8" max="16384" width="8.85546875" style="98"/>
  </cols>
  <sheetData>
    <row r="1" spans="1:7" ht="31.5" x14ac:dyDescent="0.25">
      <c r="A1" s="140" t="s">
        <v>429</v>
      </c>
      <c r="B1" s="140"/>
      <c r="C1" s="97"/>
      <c r="D1" s="97"/>
      <c r="E1" s="97"/>
      <c r="F1" s="294" t="s">
        <v>1889</v>
      </c>
    </row>
    <row r="2" spans="1:7" ht="15.75" thickBot="1" x14ac:dyDescent="0.3">
      <c r="A2" s="97"/>
      <c r="B2" s="97"/>
      <c r="C2" s="97"/>
      <c r="D2" s="97"/>
      <c r="E2" s="97"/>
      <c r="F2" s="97"/>
    </row>
    <row r="3" spans="1:7" ht="19.5" thickBot="1" x14ac:dyDescent="0.3">
      <c r="A3" s="99"/>
      <c r="B3" s="100" t="s">
        <v>23</v>
      </c>
      <c r="C3" s="101" t="s">
        <v>1142</v>
      </c>
      <c r="D3" s="99"/>
      <c r="E3" s="99"/>
      <c r="F3" s="97"/>
      <c r="G3" s="99"/>
    </row>
    <row r="4" spans="1:7" ht="15.75" thickBot="1" x14ac:dyDescent="0.3"/>
    <row r="5" spans="1:7" ht="18.75" x14ac:dyDescent="0.25">
      <c r="A5" s="103"/>
      <c r="B5" s="104" t="s">
        <v>430</v>
      </c>
      <c r="C5" s="103"/>
      <c r="E5" s="105"/>
      <c r="F5" s="105"/>
    </row>
    <row r="6" spans="1:7" x14ac:dyDescent="0.25">
      <c r="B6" s="106" t="s">
        <v>431</v>
      </c>
    </row>
    <row r="7" spans="1:7" x14ac:dyDescent="0.25">
      <c r="B7" s="107" t="s">
        <v>432</v>
      </c>
    </row>
    <row r="8" spans="1:7" ht="15.75" thickBot="1" x14ac:dyDescent="0.3">
      <c r="B8" s="108" t="s">
        <v>433</v>
      </c>
    </row>
    <row r="9" spans="1:7" x14ac:dyDescent="0.25">
      <c r="B9" s="109"/>
    </row>
    <row r="10" spans="1:7" ht="37.5" x14ac:dyDescent="0.25">
      <c r="A10" s="110" t="s">
        <v>33</v>
      </c>
      <c r="B10" s="110" t="s">
        <v>431</v>
      </c>
      <c r="C10" s="111"/>
      <c r="D10" s="111"/>
      <c r="E10" s="111"/>
      <c r="F10" s="111"/>
      <c r="G10" s="112"/>
    </row>
    <row r="11" spans="1:7" ht="15" customHeight="1" x14ac:dyDescent="0.25">
      <c r="A11" s="113"/>
      <c r="B11" s="114" t="s">
        <v>434</v>
      </c>
      <c r="C11" s="113" t="s">
        <v>65</v>
      </c>
      <c r="D11" s="113"/>
      <c r="E11" s="113"/>
      <c r="F11" s="115" t="s">
        <v>435</v>
      </c>
      <c r="G11" s="115"/>
    </row>
    <row r="12" spans="1:7" x14ac:dyDescent="0.25">
      <c r="A12" s="102" t="s">
        <v>436</v>
      </c>
      <c r="B12" s="102" t="s">
        <v>437</v>
      </c>
      <c r="C12" s="196">
        <f>'D. Covered bond report'!B151/1000000</f>
        <v>3606.0239310000002</v>
      </c>
      <c r="F12" s="156">
        <f>IF($C$15=0,"",IF(C12="[for completion]","",C12/$C$15))</f>
        <v>1</v>
      </c>
    </row>
    <row r="13" spans="1:7" x14ac:dyDescent="0.25">
      <c r="A13" s="102" t="s">
        <v>438</v>
      </c>
      <c r="B13" s="102" t="s">
        <v>439</v>
      </c>
      <c r="C13" s="388">
        <v>0</v>
      </c>
      <c r="F13" s="156">
        <f>IF($C$15=0,"",IF(C13="[for completion]","",C13/$C$15))</f>
        <v>0</v>
      </c>
    </row>
    <row r="14" spans="1:7" x14ac:dyDescent="0.25">
      <c r="A14" s="102" t="s">
        <v>440</v>
      </c>
      <c r="B14" s="102" t="s">
        <v>98</v>
      </c>
      <c r="C14" s="388">
        <v>0</v>
      </c>
      <c r="F14" s="156">
        <f>IF($C$15=0,"",IF(C14="[for completion]","",C14/$C$15))</f>
        <v>0</v>
      </c>
    </row>
    <row r="15" spans="1:7" x14ac:dyDescent="0.25">
      <c r="A15" s="102" t="s">
        <v>441</v>
      </c>
      <c r="B15" s="117" t="s">
        <v>100</v>
      </c>
      <c r="C15" s="157">
        <f>SUM(C12:C14)</f>
        <v>3606.0239310000002</v>
      </c>
      <c r="F15" s="136">
        <f>SUM(F12:F14)</f>
        <v>1</v>
      </c>
    </row>
    <row r="16" spans="1:7" outlineLevel="1" x14ac:dyDescent="0.25">
      <c r="A16" s="102" t="s">
        <v>442</v>
      </c>
      <c r="B16" s="119" t="s">
        <v>443</v>
      </c>
      <c r="C16" s="157"/>
      <c r="F16" s="156">
        <f t="shared" ref="F16:F26" si="0">IF($C$15=0,"",IF(C16="[for completion]","",C16/$C$15))</f>
        <v>0</v>
      </c>
    </row>
    <row r="17" spans="1:7" outlineLevel="1" x14ac:dyDescent="0.25">
      <c r="A17" s="102" t="s">
        <v>444</v>
      </c>
      <c r="B17" s="119" t="s">
        <v>991</v>
      </c>
      <c r="C17" s="157"/>
      <c r="F17" s="156">
        <f t="shared" si="0"/>
        <v>0</v>
      </c>
    </row>
    <row r="18" spans="1:7" outlineLevel="1" x14ac:dyDescent="0.25">
      <c r="A18" s="102" t="s">
        <v>445</v>
      </c>
      <c r="B18" s="119" t="s">
        <v>102</v>
      </c>
      <c r="C18" s="157"/>
      <c r="F18" s="156">
        <f t="shared" si="0"/>
        <v>0</v>
      </c>
    </row>
    <row r="19" spans="1:7" outlineLevel="1" x14ac:dyDescent="0.25">
      <c r="A19" s="102" t="s">
        <v>446</v>
      </c>
      <c r="B19" s="119" t="s">
        <v>102</v>
      </c>
      <c r="C19" s="157"/>
      <c r="F19" s="156">
        <f t="shared" si="0"/>
        <v>0</v>
      </c>
    </row>
    <row r="20" spans="1:7" outlineLevel="1" x14ac:dyDescent="0.25">
      <c r="A20" s="102" t="s">
        <v>447</v>
      </c>
      <c r="B20" s="119" t="s">
        <v>102</v>
      </c>
      <c r="C20" s="157"/>
      <c r="F20" s="156">
        <f t="shared" si="0"/>
        <v>0</v>
      </c>
    </row>
    <row r="21" spans="1:7" outlineLevel="1" x14ac:dyDescent="0.25">
      <c r="A21" s="102" t="s">
        <v>448</v>
      </c>
      <c r="B21" s="119" t="s">
        <v>102</v>
      </c>
      <c r="C21" s="157"/>
      <c r="F21" s="156">
        <f t="shared" si="0"/>
        <v>0</v>
      </c>
    </row>
    <row r="22" spans="1:7" outlineLevel="1" x14ac:dyDescent="0.25">
      <c r="A22" s="102" t="s">
        <v>449</v>
      </c>
      <c r="B22" s="119" t="s">
        <v>102</v>
      </c>
      <c r="C22" s="157"/>
      <c r="F22" s="156">
        <f t="shared" si="0"/>
        <v>0</v>
      </c>
    </row>
    <row r="23" spans="1:7" outlineLevel="1" x14ac:dyDescent="0.25">
      <c r="A23" s="102" t="s">
        <v>450</v>
      </c>
      <c r="B23" s="119" t="s">
        <v>102</v>
      </c>
      <c r="C23" s="157"/>
      <c r="F23" s="156">
        <f t="shared" si="0"/>
        <v>0</v>
      </c>
    </row>
    <row r="24" spans="1:7" outlineLevel="1" x14ac:dyDescent="0.25">
      <c r="A24" s="102" t="s">
        <v>451</v>
      </c>
      <c r="B24" s="119" t="s">
        <v>102</v>
      </c>
      <c r="C24" s="157"/>
      <c r="F24" s="156">
        <f t="shared" si="0"/>
        <v>0</v>
      </c>
    </row>
    <row r="25" spans="1:7" outlineLevel="1" x14ac:dyDescent="0.25">
      <c r="A25" s="102" t="s">
        <v>452</v>
      </c>
      <c r="B25" s="119" t="s">
        <v>102</v>
      </c>
      <c r="C25" s="157"/>
      <c r="F25" s="156">
        <f t="shared" si="0"/>
        <v>0</v>
      </c>
    </row>
    <row r="26" spans="1:7" outlineLevel="1" x14ac:dyDescent="0.25">
      <c r="A26" s="102" t="s">
        <v>453</v>
      </c>
      <c r="B26" s="119" t="s">
        <v>102</v>
      </c>
      <c r="C26" s="158"/>
      <c r="D26" s="98"/>
      <c r="E26" s="98"/>
      <c r="F26" s="156">
        <f t="shared" si="0"/>
        <v>0</v>
      </c>
    </row>
    <row r="27" spans="1:7" ht="15" customHeight="1" x14ac:dyDescent="0.25">
      <c r="A27" s="113"/>
      <c r="B27" s="114" t="s">
        <v>454</v>
      </c>
      <c r="C27" s="113" t="s">
        <v>455</v>
      </c>
      <c r="D27" s="113" t="s">
        <v>456</v>
      </c>
      <c r="E27" s="120"/>
      <c r="F27" s="113" t="s">
        <v>457</v>
      </c>
      <c r="G27" s="115"/>
    </row>
    <row r="28" spans="1:7" x14ac:dyDescent="0.25">
      <c r="A28" s="102" t="s">
        <v>458</v>
      </c>
      <c r="B28" s="102" t="s">
        <v>459</v>
      </c>
      <c r="C28" s="198">
        <f>'D. Covered bond report'!B166</f>
        <v>23210</v>
      </c>
      <c r="D28" s="383">
        <v>0</v>
      </c>
      <c r="F28" s="102">
        <f>IF(AND(C28="[For completion]",D28="[For completion]"),"[For completion]",SUM(C28:D28))</f>
        <v>23210</v>
      </c>
    </row>
    <row r="29" spans="1:7" outlineLevel="1" x14ac:dyDescent="0.25">
      <c r="A29" s="102" t="s">
        <v>460</v>
      </c>
      <c r="B29" s="121" t="s">
        <v>461</v>
      </c>
    </row>
    <row r="30" spans="1:7" outlineLevel="1" x14ac:dyDescent="0.25">
      <c r="A30" s="102" t="s">
        <v>462</v>
      </c>
      <c r="B30" s="121" t="s">
        <v>463</v>
      </c>
    </row>
    <row r="31" spans="1:7" outlineLevel="1" x14ac:dyDescent="0.25">
      <c r="A31" s="102" t="s">
        <v>464</v>
      </c>
      <c r="B31" s="121"/>
    </row>
    <row r="32" spans="1:7" outlineLevel="1" x14ac:dyDescent="0.25">
      <c r="A32" s="102" t="s">
        <v>465</v>
      </c>
      <c r="B32" s="121"/>
    </row>
    <row r="33" spans="1:7" outlineLevel="1" x14ac:dyDescent="0.25">
      <c r="A33" s="102" t="s">
        <v>1155</v>
      </c>
      <c r="B33" s="121"/>
    </row>
    <row r="34" spans="1:7" outlineLevel="1" x14ac:dyDescent="0.25">
      <c r="A34" s="102" t="s">
        <v>1156</v>
      </c>
      <c r="B34" s="121"/>
    </row>
    <row r="35" spans="1:7" ht="15" customHeight="1" x14ac:dyDescent="0.25">
      <c r="A35" s="113"/>
      <c r="B35" s="114" t="s">
        <v>466</v>
      </c>
      <c r="C35" s="113" t="s">
        <v>467</v>
      </c>
      <c r="D35" s="113" t="s">
        <v>468</v>
      </c>
      <c r="E35" s="120"/>
      <c r="F35" s="115" t="s">
        <v>435</v>
      </c>
      <c r="G35" s="115"/>
    </row>
    <row r="36" spans="1:7" x14ac:dyDescent="0.25">
      <c r="A36" s="102" t="s">
        <v>469</v>
      </c>
      <c r="B36" s="102" t="s">
        <v>470</v>
      </c>
      <c r="C36" s="136">
        <v>3.2509546505300308E-3</v>
      </c>
      <c r="D36" s="136">
        <v>0</v>
      </c>
      <c r="E36" s="159"/>
      <c r="F36" s="136">
        <f>C36</f>
        <v>3.2509546505300308E-3</v>
      </c>
    </row>
    <row r="37" spans="1:7" outlineLevel="1" x14ac:dyDescent="0.25">
      <c r="A37" s="102" t="s">
        <v>471</v>
      </c>
      <c r="C37" s="136"/>
      <c r="D37" s="136"/>
      <c r="E37" s="159"/>
      <c r="F37" s="136"/>
    </row>
    <row r="38" spans="1:7" outlineLevel="1" x14ac:dyDescent="0.25">
      <c r="A38" s="102" t="s">
        <v>472</v>
      </c>
      <c r="C38" s="136"/>
      <c r="D38" s="136"/>
      <c r="E38" s="159"/>
      <c r="F38" s="136"/>
    </row>
    <row r="39" spans="1:7" outlineLevel="1" x14ac:dyDescent="0.25">
      <c r="A39" s="102" t="s">
        <v>473</v>
      </c>
      <c r="C39" s="136"/>
      <c r="D39" s="136"/>
      <c r="E39" s="159"/>
      <c r="F39" s="136"/>
    </row>
    <row r="40" spans="1:7" outlineLevel="1" x14ac:dyDescent="0.25">
      <c r="A40" s="102" t="s">
        <v>474</v>
      </c>
      <c r="C40" s="136"/>
      <c r="D40" s="136"/>
      <c r="E40" s="159"/>
      <c r="F40" s="136"/>
    </row>
    <row r="41" spans="1:7" outlineLevel="1" x14ac:dyDescent="0.25">
      <c r="A41" s="102" t="s">
        <v>475</v>
      </c>
      <c r="C41" s="136"/>
      <c r="D41" s="136"/>
      <c r="E41" s="159"/>
      <c r="F41" s="136"/>
    </row>
    <row r="42" spans="1:7" outlineLevel="1" x14ac:dyDescent="0.25">
      <c r="A42" s="102" t="s">
        <v>476</v>
      </c>
      <c r="C42" s="136"/>
      <c r="D42" s="136"/>
      <c r="E42" s="159"/>
      <c r="F42" s="136"/>
    </row>
    <row r="43" spans="1:7" ht="15" customHeight="1" x14ac:dyDescent="0.25">
      <c r="A43" s="113"/>
      <c r="B43" s="114" t="s">
        <v>477</v>
      </c>
      <c r="C43" s="113" t="s">
        <v>467</v>
      </c>
      <c r="D43" s="113" t="s">
        <v>468</v>
      </c>
      <c r="E43" s="120"/>
      <c r="F43" s="115" t="s">
        <v>435</v>
      </c>
      <c r="G43" s="115"/>
    </row>
    <row r="44" spans="1:7" x14ac:dyDescent="0.25">
      <c r="A44" s="102" t="s">
        <v>478</v>
      </c>
      <c r="B44" s="122" t="s">
        <v>479</v>
      </c>
      <c r="C44" s="135">
        <f>SUM(C45:C71)</f>
        <v>0</v>
      </c>
      <c r="D44" s="135">
        <f>SUM(D45:D71)</f>
        <v>0</v>
      </c>
      <c r="E44" s="136"/>
      <c r="F44" s="135">
        <f>SUM(F45:F71)</f>
        <v>0</v>
      </c>
      <c r="G44" s="102"/>
    </row>
    <row r="45" spans="1:7" x14ac:dyDescent="0.25">
      <c r="A45" s="102" t="s">
        <v>480</v>
      </c>
      <c r="B45" s="102" t="s">
        <v>481</v>
      </c>
      <c r="C45" s="136">
        <v>0</v>
      </c>
      <c r="D45" s="136">
        <v>0</v>
      </c>
      <c r="E45" s="136"/>
      <c r="F45" s="136">
        <v>0</v>
      </c>
      <c r="G45" s="102"/>
    </row>
    <row r="46" spans="1:7" x14ac:dyDescent="0.25">
      <c r="A46" s="102" t="s">
        <v>482</v>
      </c>
      <c r="B46" s="102" t="s">
        <v>483</v>
      </c>
      <c r="C46" s="216">
        <v>0</v>
      </c>
      <c r="D46" s="216">
        <v>0</v>
      </c>
      <c r="E46" s="136"/>
      <c r="F46" s="216">
        <v>0</v>
      </c>
      <c r="G46" s="102"/>
    </row>
    <row r="47" spans="1:7" x14ac:dyDescent="0.25">
      <c r="A47" s="102" t="s">
        <v>484</v>
      </c>
      <c r="B47" s="102" t="s">
        <v>485</v>
      </c>
      <c r="C47" s="216">
        <v>0</v>
      </c>
      <c r="D47" s="216">
        <v>0</v>
      </c>
      <c r="E47" s="136"/>
      <c r="F47" s="216">
        <v>0</v>
      </c>
      <c r="G47" s="102"/>
    </row>
    <row r="48" spans="1:7" x14ac:dyDescent="0.25">
      <c r="A48" s="102" t="s">
        <v>486</v>
      </c>
      <c r="B48" s="102" t="s">
        <v>487</v>
      </c>
      <c r="C48" s="216">
        <v>0</v>
      </c>
      <c r="D48" s="216">
        <v>0</v>
      </c>
      <c r="E48" s="136"/>
      <c r="F48" s="216">
        <v>0</v>
      </c>
      <c r="G48" s="102"/>
    </row>
    <row r="49" spans="1:7" x14ac:dyDescent="0.25">
      <c r="A49" s="102" t="s">
        <v>488</v>
      </c>
      <c r="B49" s="102" t="s">
        <v>489</v>
      </c>
      <c r="C49" s="216">
        <v>0</v>
      </c>
      <c r="D49" s="216">
        <v>0</v>
      </c>
      <c r="E49" s="136"/>
      <c r="F49" s="216">
        <v>0</v>
      </c>
      <c r="G49" s="102"/>
    </row>
    <row r="50" spans="1:7" x14ac:dyDescent="0.25">
      <c r="A50" s="102" t="s">
        <v>490</v>
      </c>
      <c r="B50" s="102" t="s">
        <v>1865</v>
      </c>
      <c r="C50" s="216">
        <v>0</v>
      </c>
      <c r="D50" s="216">
        <v>0</v>
      </c>
      <c r="E50" s="136"/>
      <c r="F50" s="216">
        <v>0</v>
      </c>
      <c r="G50" s="102"/>
    </row>
    <row r="51" spans="1:7" x14ac:dyDescent="0.25">
      <c r="A51" s="102" t="s">
        <v>491</v>
      </c>
      <c r="B51" s="102" t="s">
        <v>492</v>
      </c>
      <c r="C51" s="216">
        <v>0</v>
      </c>
      <c r="D51" s="216">
        <v>0</v>
      </c>
      <c r="E51" s="136"/>
      <c r="F51" s="216">
        <v>0</v>
      </c>
      <c r="G51" s="102"/>
    </row>
    <row r="52" spans="1:7" x14ac:dyDescent="0.25">
      <c r="A52" s="102" t="s">
        <v>493</v>
      </c>
      <c r="B52" s="102" t="s">
        <v>494</v>
      </c>
      <c r="C52" s="216">
        <v>0</v>
      </c>
      <c r="D52" s="216">
        <v>0</v>
      </c>
      <c r="E52" s="136"/>
      <c r="F52" s="216">
        <v>0</v>
      </c>
      <c r="G52" s="102"/>
    </row>
    <row r="53" spans="1:7" x14ac:dyDescent="0.25">
      <c r="A53" s="102" t="s">
        <v>495</v>
      </c>
      <c r="B53" s="102" t="s">
        <v>496</v>
      </c>
      <c r="C53" s="216">
        <v>0</v>
      </c>
      <c r="D53" s="216">
        <v>0</v>
      </c>
      <c r="E53" s="136"/>
      <c r="F53" s="216">
        <v>0</v>
      </c>
      <c r="G53" s="102"/>
    </row>
    <row r="54" spans="1:7" x14ac:dyDescent="0.25">
      <c r="A54" s="102" t="s">
        <v>497</v>
      </c>
      <c r="B54" s="102" t="s">
        <v>498</v>
      </c>
      <c r="C54" s="216">
        <v>0</v>
      </c>
      <c r="D54" s="216">
        <v>0</v>
      </c>
      <c r="E54" s="136"/>
      <c r="F54" s="216">
        <v>0</v>
      </c>
      <c r="G54" s="102"/>
    </row>
    <row r="55" spans="1:7" x14ac:dyDescent="0.25">
      <c r="A55" s="102" t="s">
        <v>499</v>
      </c>
      <c r="B55" s="102" t="s">
        <v>500</v>
      </c>
      <c r="C55" s="216">
        <v>0</v>
      </c>
      <c r="D55" s="216">
        <v>0</v>
      </c>
      <c r="E55" s="136"/>
      <c r="F55" s="216">
        <v>0</v>
      </c>
      <c r="G55" s="102"/>
    </row>
    <row r="56" spans="1:7" x14ac:dyDescent="0.25">
      <c r="A56" s="102" t="s">
        <v>501</v>
      </c>
      <c r="B56" s="102" t="s">
        <v>502</v>
      </c>
      <c r="C56" s="216">
        <v>0</v>
      </c>
      <c r="D56" s="216">
        <v>0</v>
      </c>
      <c r="E56" s="136"/>
      <c r="F56" s="216">
        <v>0</v>
      </c>
      <c r="G56" s="102"/>
    </row>
    <row r="57" spans="1:7" x14ac:dyDescent="0.25">
      <c r="A57" s="102" t="s">
        <v>503</v>
      </c>
      <c r="B57" s="102" t="s">
        <v>504</v>
      </c>
      <c r="C57" s="216">
        <v>0</v>
      </c>
      <c r="D57" s="216">
        <v>0</v>
      </c>
      <c r="E57" s="136"/>
      <c r="F57" s="216">
        <v>0</v>
      </c>
      <c r="G57" s="102"/>
    </row>
    <row r="58" spans="1:7" x14ac:dyDescent="0.25">
      <c r="A58" s="102" t="s">
        <v>505</v>
      </c>
      <c r="B58" s="102" t="s">
        <v>506</v>
      </c>
      <c r="C58" s="216">
        <v>0</v>
      </c>
      <c r="D58" s="216">
        <v>0</v>
      </c>
      <c r="E58" s="136"/>
      <c r="F58" s="216">
        <v>0</v>
      </c>
      <c r="G58" s="102"/>
    </row>
    <row r="59" spans="1:7" x14ac:dyDescent="0.25">
      <c r="A59" s="102" t="s">
        <v>507</v>
      </c>
      <c r="B59" s="102" t="s">
        <v>508</v>
      </c>
      <c r="C59" s="216">
        <v>0</v>
      </c>
      <c r="D59" s="216">
        <v>0</v>
      </c>
      <c r="E59" s="136"/>
      <c r="F59" s="216">
        <v>0</v>
      </c>
      <c r="G59" s="102"/>
    </row>
    <row r="60" spans="1:7" x14ac:dyDescent="0.25">
      <c r="A60" s="102" t="s">
        <v>509</v>
      </c>
      <c r="B60" s="102" t="s">
        <v>3</v>
      </c>
      <c r="C60" s="216">
        <v>0</v>
      </c>
      <c r="D60" s="216">
        <v>0</v>
      </c>
      <c r="E60" s="136"/>
      <c r="F60" s="216">
        <v>0</v>
      </c>
      <c r="G60" s="102"/>
    </row>
    <row r="61" spans="1:7" x14ac:dyDescent="0.25">
      <c r="A61" s="102" t="s">
        <v>510</v>
      </c>
      <c r="B61" s="102" t="s">
        <v>511</v>
      </c>
      <c r="C61" s="216">
        <v>0</v>
      </c>
      <c r="D61" s="216">
        <v>0</v>
      </c>
      <c r="E61" s="136"/>
      <c r="F61" s="216">
        <v>0</v>
      </c>
      <c r="G61" s="102"/>
    </row>
    <row r="62" spans="1:7" x14ac:dyDescent="0.25">
      <c r="A62" s="102" t="s">
        <v>512</v>
      </c>
      <c r="B62" s="102" t="s">
        <v>513</v>
      </c>
      <c r="C62" s="216">
        <v>0</v>
      </c>
      <c r="D62" s="216">
        <v>0</v>
      </c>
      <c r="E62" s="136"/>
      <c r="F62" s="216">
        <v>0</v>
      </c>
      <c r="G62" s="102"/>
    </row>
    <row r="63" spans="1:7" x14ac:dyDescent="0.25">
      <c r="A63" s="102" t="s">
        <v>514</v>
      </c>
      <c r="B63" s="102" t="s">
        <v>515</v>
      </c>
      <c r="C63" s="216">
        <v>0</v>
      </c>
      <c r="D63" s="216">
        <v>0</v>
      </c>
      <c r="E63" s="136"/>
      <c r="F63" s="216">
        <v>0</v>
      </c>
      <c r="G63" s="102"/>
    </row>
    <row r="64" spans="1:7" x14ac:dyDescent="0.25">
      <c r="A64" s="102" t="s">
        <v>516</v>
      </c>
      <c r="B64" s="102" t="s">
        <v>517</v>
      </c>
      <c r="C64" s="216">
        <v>0</v>
      </c>
      <c r="D64" s="216">
        <v>0</v>
      </c>
      <c r="E64" s="136"/>
      <c r="F64" s="216">
        <v>0</v>
      </c>
      <c r="G64" s="102"/>
    </row>
    <row r="65" spans="1:7" x14ac:dyDescent="0.25">
      <c r="A65" s="102" t="s">
        <v>518</v>
      </c>
      <c r="B65" s="102" t="s">
        <v>519</v>
      </c>
      <c r="C65" s="216">
        <v>0</v>
      </c>
      <c r="D65" s="216">
        <v>0</v>
      </c>
      <c r="E65" s="136"/>
      <c r="F65" s="216">
        <v>0</v>
      </c>
      <c r="G65" s="102"/>
    </row>
    <row r="66" spans="1:7" x14ac:dyDescent="0.25">
      <c r="A66" s="102" t="s">
        <v>520</v>
      </c>
      <c r="B66" s="102" t="s">
        <v>521</v>
      </c>
      <c r="C66" s="216">
        <v>0</v>
      </c>
      <c r="D66" s="216">
        <v>0</v>
      </c>
      <c r="E66" s="136"/>
      <c r="F66" s="216">
        <v>0</v>
      </c>
      <c r="G66" s="102"/>
    </row>
    <row r="67" spans="1:7" x14ac:dyDescent="0.25">
      <c r="A67" s="102" t="s">
        <v>522</v>
      </c>
      <c r="B67" s="102" t="s">
        <v>523</v>
      </c>
      <c r="C67" s="216">
        <v>0</v>
      </c>
      <c r="D67" s="216">
        <v>0</v>
      </c>
      <c r="E67" s="136"/>
      <c r="F67" s="216">
        <v>0</v>
      </c>
      <c r="G67" s="102"/>
    </row>
    <row r="68" spans="1:7" x14ac:dyDescent="0.25">
      <c r="A68" s="102" t="s">
        <v>524</v>
      </c>
      <c r="B68" s="102" t="s">
        <v>525</v>
      </c>
      <c r="C68" s="216">
        <v>0</v>
      </c>
      <c r="D68" s="216">
        <v>0</v>
      </c>
      <c r="E68" s="136"/>
      <c r="F68" s="216">
        <v>0</v>
      </c>
      <c r="G68" s="102"/>
    </row>
    <row r="69" spans="1:7" x14ac:dyDescent="0.25">
      <c r="A69" s="215" t="s">
        <v>526</v>
      </c>
      <c r="B69" s="102" t="s">
        <v>527</v>
      </c>
      <c r="C69" s="216">
        <v>0</v>
      </c>
      <c r="D69" s="216">
        <v>0</v>
      </c>
      <c r="E69" s="136"/>
      <c r="F69" s="216">
        <v>0</v>
      </c>
      <c r="G69" s="102"/>
    </row>
    <row r="70" spans="1:7" x14ac:dyDescent="0.25">
      <c r="A70" s="215" t="s">
        <v>528</v>
      </c>
      <c r="B70" s="102" t="s">
        <v>529</v>
      </c>
      <c r="C70" s="216">
        <v>0</v>
      </c>
      <c r="D70" s="216">
        <v>0</v>
      </c>
      <c r="E70" s="136"/>
      <c r="F70" s="216">
        <v>0</v>
      </c>
      <c r="G70" s="102"/>
    </row>
    <row r="71" spans="1:7" x14ac:dyDescent="0.25">
      <c r="A71" s="215" t="s">
        <v>530</v>
      </c>
      <c r="B71" s="102" t="s">
        <v>6</v>
      </c>
      <c r="C71" s="216">
        <v>0</v>
      </c>
      <c r="D71" s="216">
        <v>0</v>
      </c>
      <c r="E71" s="136"/>
      <c r="F71" s="216">
        <v>0</v>
      </c>
      <c r="G71" s="102"/>
    </row>
    <row r="72" spans="1:7" x14ac:dyDescent="0.25">
      <c r="A72" s="215" t="s">
        <v>531</v>
      </c>
      <c r="B72" s="122" t="s">
        <v>270</v>
      </c>
      <c r="C72" s="135">
        <f>SUM(C73:C75)</f>
        <v>0</v>
      </c>
      <c r="D72" s="135">
        <f>SUM(D73:D75)</f>
        <v>0</v>
      </c>
      <c r="E72" s="136"/>
      <c r="F72" s="135">
        <f>SUM(F73:F75)</f>
        <v>0</v>
      </c>
      <c r="G72" s="102"/>
    </row>
    <row r="73" spans="1:7" x14ac:dyDescent="0.25">
      <c r="A73" s="215" t="s">
        <v>533</v>
      </c>
      <c r="B73" s="102" t="s">
        <v>535</v>
      </c>
      <c r="C73" s="136">
        <v>0</v>
      </c>
      <c r="D73" s="136">
        <v>0</v>
      </c>
      <c r="E73" s="136"/>
      <c r="F73" s="136">
        <v>0</v>
      </c>
      <c r="G73" s="102"/>
    </row>
    <row r="74" spans="1:7" x14ac:dyDescent="0.25">
      <c r="A74" s="215" t="s">
        <v>534</v>
      </c>
      <c r="B74" s="102" t="s">
        <v>537</v>
      </c>
      <c r="C74" s="216">
        <v>0</v>
      </c>
      <c r="D74" s="216">
        <v>0</v>
      </c>
      <c r="E74" s="136"/>
      <c r="F74" s="216">
        <v>0</v>
      </c>
      <c r="G74" s="102"/>
    </row>
    <row r="75" spans="1:7" x14ac:dyDescent="0.25">
      <c r="A75" s="215" t="s">
        <v>536</v>
      </c>
      <c r="B75" s="102" t="s">
        <v>2</v>
      </c>
      <c r="C75" s="216">
        <v>0</v>
      </c>
      <c r="D75" s="216">
        <v>0</v>
      </c>
      <c r="E75" s="136"/>
      <c r="F75" s="216">
        <v>0</v>
      </c>
      <c r="G75" s="102"/>
    </row>
    <row r="76" spans="1:7" x14ac:dyDescent="0.25">
      <c r="A76" s="215" t="s">
        <v>1136</v>
      </c>
      <c r="B76" s="122" t="s">
        <v>98</v>
      </c>
      <c r="C76" s="135">
        <f>SUM(C77:C87)</f>
        <v>1</v>
      </c>
      <c r="D76" s="135">
        <f>SUM(D77:D87)</f>
        <v>0</v>
      </c>
      <c r="E76" s="136"/>
      <c r="F76" s="135">
        <f>SUM(F77:F87)</f>
        <v>1</v>
      </c>
      <c r="G76" s="102"/>
    </row>
    <row r="77" spans="1:7" x14ac:dyDescent="0.25">
      <c r="A77" s="215" t="s">
        <v>538</v>
      </c>
      <c r="B77" s="123" t="s">
        <v>272</v>
      </c>
      <c r="C77" s="136">
        <v>0</v>
      </c>
      <c r="D77" s="136">
        <v>0</v>
      </c>
      <c r="E77" s="136"/>
      <c r="F77" s="136">
        <v>0</v>
      </c>
      <c r="G77" s="102"/>
    </row>
    <row r="78" spans="1:7" s="214" customFormat="1" x14ac:dyDescent="0.25">
      <c r="A78" s="215" t="s">
        <v>539</v>
      </c>
      <c r="B78" s="215" t="s">
        <v>532</v>
      </c>
      <c r="C78" s="216">
        <v>1</v>
      </c>
      <c r="D78" s="216">
        <v>0</v>
      </c>
      <c r="E78" s="216"/>
      <c r="F78" s="216">
        <v>1</v>
      </c>
      <c r="G78" s="215"/>
    </row>
    <row r="79" spans="1:7" x14ac:dyDescent="0.25">
      <c r="A79" s="215" t="s">
        <v>540</v>
      </c>
      <c r="B79" s="123" t="s">
        <v>274</v>
      </c>
      <c r="C79" s="136">
        <v>0</v>
      </c>
      <c r="D79" s="216">
        <v>0</v>
      </c>
      <c r="E79" s="136"/>
      <c r="F79" s="136">
        <v>0</v>
      </c>
      <c r="G79" s="102"/>
    </row>
    <row r="80" spans="1:7" x14ac:dyDescent="0.25">
      <c r="A80" s="102" t="s">
        <v>541</v>
      </c>
      <c r="B80" s="123" t="s">
        <v>276</v>
      </c>
      <c r="C80" s="216">
        <v>0</v>
      </c>
      <c r="D80" s="216">
        <v>0</v>
      </c>
      <c r="E80" s="136"/>
      <c r="F80" s="216">
        <v>0</v>
      </c>
      <c r="G80" s="102"/>
    </row>
    <row r="81" spans="1:7" x14ac:dyDescent="0.25">
      <c r="A81" s="102" t="s">
        <v>542</v>
      </c>
      <c r="B81" s="123" t="s">
        <v>12</v>
      </c>
      <c r="C81" s="216">
        <v>0</v>
      </c>
      <c r="D81" s="216">
        <v>0</v>
      </c>
      <c r="E81" s="136"/>
      <c r="F81" s="216">
        <v>0</v>
      </c>
      <c r="G81" s="102"/>
    </row>
    <row r="82" spans="1:7" x14ac:dyDescent="0.25">
      <c r="A82" s="102" t="s">
        <v>543</v>
      </c>
      <c r="B82" s="123" t="s">
        <v>279</v>
      </c>
      <c r="C82" s="216">
        <v>0</v>
      </c>
      <c r="D82" s="216">
        <v>0</v>
      </c>
      <c r="E82" s="136"/>
      <c r="F82" s="216">
        <v>0</v>
      </c>
      <c r="G82" s="102"/>
    </row>
    <row r="83" spans="1:7" x14ac:dyDescent="0.25">
      <c r="A83" s="102" t="s">
        <v>544</v>
      </c>
      <c r="B83" s="123" t="s">
        <v>281</v>
      </c>
      <c r="C83" s="216">
        <v>0</v>
      </c>
      <c r="D83" s="216">
        <v>0</v>
      </c>
      <c r="E83" s="136"/>
      <c r="F83" s="216">
        <v>0</v>
      </c>
      <c r="G83" s="102"/>
    </row>
    <row r="84" spans="1:7" x14ac:dyDescent="0.25">
      <c r="A84" s="102" t="s">
        <v>545</v>
      </c>
      <c r="B84" s="123" t="s">
        <v>283</v>
      </c>
      <c r="C84" s="216">
        <v>0</v>
      </c>
      <c r="D84" s="216">
        <v>0</v>
      </c>
      <c r="E84" s="136"/>
      <c r="F84" s="216">
        <v>0</v>
      </c>
      <c r="G84" s="102"/>
    </row>
    <row r="85" spans="1:7" x14ac:dyDescent="0.25">
      <c r="A85" s="102" t="s">
        <v>546</v>
      </c>
      <c r="B85" s="123" t="s">
        <v>285</v>
      </c>
      <c r="C85" s="216">
        <v>0</v>
      </c>
      <c r="D85" s="216">
        <v>0</v>
      </c>
      <c r="E85" s="136"/>
      <c r="F85" s="216">
        <v>0</v>
      </c>
      <c r="G85" s="102"/>
    </row>
    <row r="86" spans="1:7" x14ac:dyDescent="0.25">
      <c r="A86" s="102" t="s">
        <v>547</v>
      </c>
      <c r="B86" s="123" t="s">
        <v>287</v>
      </c>
      <c r="C86" s="216">
        <v>0</v>
      </c>
      <c r="D86" s="216">
        <v>0</v>
      </c>
      <c r="E86" s="136"/>
      <c r="F86" s="216">
        <v>0</v>
      </c>
      <c r="G86" s="102"/>
    </row>
    <row r="87" spans="1:7" x14ac:dyDescent="0.25">
      <c r="A87" s="102" t="s">
        <v>548</v>
      </c>
      <c r="B87" s="123" t="s">
        <v>98</v>
      </c>
      <c r="C87" s="216">
        <v>0</v>
      </c>
      <c r="D87" s="216">
        <v>0</v>
      </c>
      <c r="E87" s="136"/>
      <c r="F87" s="216">
        <v>0</v>
      </c>
      <c r="G87" s="102"/>
    </row>
    <row r="88" spans="1:7" outlineLevel="1" x14ac:dyDescent="0.25">
      <c r="A88" s="102" t="s">
        <v>549</v>
      </c>
      <c r="B88" s="119" t="s">
        <v>102</v>
      </c>
      <c r="C88" s="136"/>
      <c r="D88" s="136"/>
      <c r="E88" s="136"/>
      <c r="F88" s="136"/>
      <c r="G88" s="102"/>
    </row>
    <row r="89" spans="1:7" outlineLevel="1" x14ac:dyDescent="0.25">
      <c r="A89" s="102" t="s">
        <v>550</v>
      </c>
      <c r="B89" s="119" t="s">
        <v>102</v>
      </c>
      <c r="C89" s="136"/>
      <c r="D89" s="136"/>
      <c r="E89" s="136"/>
      <c r="F89" s="136"/>
      <c r="G89" s="102"/>
    </row>
    <row r="90" spans="1:7" outlineLevel="1" x14ac:dyDescent="0.25">
      <c r="A90" s="102" t="s">
        <v>551</v>
      </c>
      <c r="B90" s="119" t="s">
        <v>102</v>
      </c>
      <c r="C90" s="136"/>
      <c r="D90" s="136"/>
      <c r="E90" s="136"/>
      <c r="F90" s="136"/>
      <c r="G90" s="102"/>
    </row>
    <row r="91" spans="1:7" outlineLevel="1" x14ac:dyDescent="0.25">
      <c r="A91" s="102" t="s">
        <v>552</v>
      </c>
      <c r="B91" s="119" t="s">
        <v>102</v>
      </c>
      <c r="C91" s="136"/>
      <c r="D91" s="136"/>
      <c r="E91" s="136"/>
      <c r="F91" s="136"/>
      <c r="G91" s="102"/>
    </row>
    <row r="92" spans="1:7" outlineLevel="1" x14ac:dyDescent="0.25">
      <c r="A92" s="102" t="s">
        <v>553</v>
      </c>
      <c r="B92" s="119" t="s">
        <v>102</v>
      </c>
      <c r="C92" s="136"/>
      <c r="D92" s="136"/>
      <c r="E92" s="136"/>
      <c r="F92" s="136"/>
      <c r="G92" s="102"/>
    </row>
    <row r="93" spans="1:7" outlineLevel="1" x14ac:dyDescent="0.25">
      <c r="A93" s="102" t="s">
        <v>554</v>
      </c>
      <c r="B93" s="119" t="s">
        <v>102</v>
      </c>
      <c r="C93" s="136"/>
      <c r="D93" s="136"/>
      <c r="E93" s="136"/>
      <c r="F93" s="136"/>
      <c r="G93" s="102"/>
    </row>
    <row r="94" spans="1:7" outlineLevel="1" x14ac:dyDescent="0.25">
      <c r="A94" s="102" t="s">
        <v>555</v>
      </c>
      <c r="B94" s="119" t="s">
        <v>102</v>
      </c>
      <c r="C94" s="136"/>
      <c r="D94" s="136"/>
      <c r="E94" s="136"/>
      <c r="F94" s="136"/>
      <c r="G94" s="102"/>
    </row>
    <row r="95" spans="1:7" outlineLevel="1" x14ac:dyDescent="0.25">
      <c r="A95" s="102" t="s">
        <v>556</v>
      </c>
      <c r="B95" s="119" t="s">
        <v>102</v>
      </c>
      <c r="C95" s="136"/>
      <c r="D95" s="136"/>
      <c r="E95" s="136"/>
      <c r="F95" s="136"/>
      <c r="G95" s="102"/>
    </row>
    <row r="96" spans="1:7" outlineLevel="1" x14ac:dyDescent="0.25">
      <c r="A96" s="102" t="s">
        <v>557</v>
      </c>
      <c r="B96" s="119" t="s">
        <v>102</v>
      </c>
      <c r="C96" s="136"/>
      <c r="D96" s="136"/>
      <c r="E96" s="136"/>
      <c r="F96" s="136"/>
      <c r="G96" s="102"/>
    </row>
    <row r="97" spans="1:7" outlineLevel="1" x14ac:dyDescent="0.25">
      <c r="A97" s="102" t="s">
        <v>558</v>
      </c>
      <c r="B97" s="119" t="s">
        <v>102</v>
      </c>
      <c r="C97" s="136"/>
      <c r="D97" s="136"/>
      <c r="E97" s="136"/>
      <c r="F97" s="136"/>
      <c r="G97" s="102"/>
    </row>
    <row r="98" spans="1:7" ht="15" customHeight="1" x14ac:dyDescent="0.25">
      <c r="A98" s="113"/>
      <c r="B98" s="147" t="s">
        <v>1147</v>
      </c>
      <c r="C98" s="113" t="s">
        <v>467</v>
      </c>
      <c r="D98" s="113" t="s">
        <v>468</v>
      </c>
      <c r="E98" s="120"/>
      <c r="F98" s="115" t="s">
        <v>435</v>
      </c>
      <c r="G98" s="115"/>
    </row>
    <row r="99" spans="1:7" x14ac:dyDescent="0.25">
      <c r="A99" s="102" t="s">
        <v>559</v>
      </c>
      <c r="B99" s="279" t="s">
        <v>2464</v>
      </c>
      <c r="C99" s="136">
        <f>'D. Covered bond report'!E289</f>
        <v>2.6790193818842099E-2</v>
      </c>
      <c r="D99" s="136">
        <v>0</v>
      </c>
      <c r="E99" s="136"/>
      <c r="F99" s="216">
        <f>C99+D99</f>
        <v>2.6790193818842099E-2</v>
      </c>
      <c r="G99" s="102"/>
    </row>
    <row r="100" spans="1:7" x14ac:dyDescent="0.25">
      <c r="A100" s="102" t="s">
        <v>561</v>
      </c>
      <c r="B100" s="279" t="s">
        <v>2465</v>
      </c>
      <c r="C100" s="216">
        <f>'D. Covered bond report'!E290</f>
        <v>5.6419363768874103E-2</v>
      </c>
      <c r="D100" s="216">
        <v>0</v>
      </c>
      <c r="E100" s="136"/>
      <c r="F100" s="216">
        <f t="shared" ref="F100:F112" si="1">C100+D100</f>
        <v>5.6419363768874103E-2</v>
      </c>
      <c r="G100" s="102"/>
    </row>
    <row r="101" spans="1:7" x14ac:dyDescent="0.25">
      <c r="A101" s="102" t="s">
        <v>562</v>
      </c>
      <c r="B101" s="279" t="s">
        <v>2466</v>
      </c>
      <c r="C101" s="216">
        <f>'D. Covered bond report'!E291</f>
        <v>0.25506861256185498</v>
      </c>
      <c r="D101" s="216">
        <v>0</v>
      </c>
      <c r="E101" s="136"/>
      <c r="F101" s="216">
        <f t="shared" si="1"/>
        <v>0.25506861256185498</v>
      </c>
      <c r="G101" s="102"/>
    </row>
    <row r="102" spans="1:7" x14ac:dyDescent="0.25">
      <c r="A102" s="102" t="s">
        <v>563</v>
      </c>
      <c r="B102" s="279" t="s">
        <v>2467</v>
      </c>
      <c r="C102" s="216">
        <f>'D. Covered bond report'!E292</f>
        <v>3.0723398361979799E-2</v>
      </c>
      <c r="D102" s="216">
        <v>0</v>
      </c>
      <c r="E102" s="136"/>
      <c r="F102" s="216">
        <f t="shared" si="1"/>
        <v>3.0723398361979799E-2</v>
      </c>
      <c r="G102" s="102"/>
    </row>
    <row r="103" spans="1:7" x14ac:dyDescent="0.25">
      <c r="A103" s="102" t="s">
        <v>564</v>
      </c>
      <c r="B103" s="279" t="s">
        <v>2468</v>
      </c>
      <c r="C103" s="216">
        <f>'D. Covered bond report'!E293</f>
        <v>7.2714346887780001E-2</v>
      </c>
      <c r="D103" s="216">
        <v>0</v>
      </c>
      <c r="E103" s="136"/>
      <c r="F103" s="216">
        <f t="shared" si="1"/>
        <v>7.2714346887780001E-2</v>
      </c>
      <c r="G103" s="102"/>
    </row>
    <row r="104" spans="1:7" x14ac:dyDescent="0.25">
      <c r="A104" s="102" t="s">
        <v>565</v>
      </c>
      <c r="B104" s="279" t="s">
        <v>2623</v>
      </c>
      <c r="C104" s="216">
        <v>0</v>
      </c>
      <c r="D104" s="216">
        <v>0</v>
      </c>
      <c r="E104" s="136"/>
      <c r="F104" s="216">
        <f t="shared" si="1"/>
        <v>0</v>
      </c>
      <c r="G104" s="102"/>
    </row>
    <row r="105" spans="1:7" x14ac:dyDescent="0.25">
      <c r="A105" s="102" t="s">
        <v>566</v>
      </c>
      <c r="B105" s="279" t="s">
        <v>2469</v>
      </c>
      <c r="C105" s="216">
        <f>'D. Covered bond report'!E294</f>
        <v>0</v>
      </c>
      <c r="D105" s="216">
        <v>0</v>
      </c>
      <c r="E105" s="136"/>
      <c r="F105" s="216">
        <f t="shared" si="1"/>
        <v>0</v>
      </c>
      <c r="G105" s="102"/>
    </row>
    <row r="106" spans="1:7" x14ac:dyDescent="0.25">
      <c r="A106" s="102" t="s">
        <v>567</v>
      </c>
      <c r="B106" s="279" t="s">
        <v>2470</v>
      </c>
      <c r="C106" s="216">
        <f>'D. Covered bond report'!E295</f>
        <v>0.26035610373003498</v>
      </c>
      <c r="D106" s="216">
        <v>0</v>
      </c>
      <c r="E106" s="136"/>
      <c r="F106" s="216">
        <f t="shared" si="1"/>
        <v>0.26035610373003498</v>
      </c>
      <c r="G106" s="102"/>
    </row>
    <row r="107" spans="1:7" x14ac:dyDescent="0.25">
      <c r="A107" s="102" t="s">
        <v>568</v>
      </c>
      <c r="B107" s="279" t="s">
        <v>2471</v>
      </c>
      <c r="C107" s="216">
        <f>'D. Covered bond report'!E296</f>
        <v>8.2612030560459404E-2</v>
      </c>
      <c r="D107" s="216">
        <v>0</v>
      </c>
      <c r="E107" s="136"/>
      <c r="F107" s="216">
        <f t="shared" si="1"/>
        <v>8.2612030560459404E-2</v>
      </c>
      <c r="G107" s="102"/>
    </row>
    <row r="108" spans="1:7" x14ac:dyDescent="0.25">
      <c r="A108" s="102" t="s">
        <v>569</v>
      </c>
      <c r="B108" s="279" t="s">
        <v>2472</v>
      </c>
      <c r="C108" s="216">
        <f>'D. Covered bond report'!E297</f>
        <v>7.6725449524590095E-2</v>
      </c>
      <c r="D108" s="216">
        <v>0</v>
      </c>
      <c r="E108" s="136"/>
      <c r="F108" s="216">
        <f t="shared" si="1"/>
        <v>7.6725449524590095E-2</v>
      </c>
      <c r="G108" s="102"/>
    </row>
    <row r="109" spans="1:7" x14ac:dyDescent="0.25">
      <c r="A109" s="102" t="s">
        <v>570</v>
      </c>
      <c r="B109" s="279" t="s">
        <v>2473</v>
      </c>
      <c r="C109" s="216">
        <f>'D. Covered bond report'!E298</f>
        <v>2.47109409263351E-2</v>
      </c>
      <c r="D109" s="216">
        <v>0</v>
      </c>
      <c r="E109" s="136"/>
      <c r="F109" s="216">
        <f t="shared" si="1"/>
        <v>2.47109409263351E-2</v>
      </c>
      <c r="G109" s="102"/>
    </row>
    <row r="110" spans="1:7" x14ac:dyDescent="0.25">
      <c r="A110" s="102" t="s">
        <v>571</v>
      </c>
      <c r="B110" s="279" t="s">
        <v>2474</v>
      </c>
      <c r="C110" s="216">
        <f>'D. Covered bond report'!E299</f>
        <v>5.6531172011875297E-2</v>
      </c>
      <c r="D110" s="216">
        <v>0</v>
      </c>
      <c r="E110" s="136"/>
      <c r="F110" s="216">
        <f t="shared" si="1"/>
        <v>5.6531172011875297E-2</v>
      </c>
      <c r="G110" s="102"/>
    </row>
    <row r="111" spans="1:7" x14ac:dyDescent="0.25">
      <c r="A111" s="102" t="s">
        <v>572</v>
      </c>
      <c r="B111" s="279" t="s">
        <v>2624</v>
      </c>
      <c r="C111" s="216">
        <f>'D. Covered bond report'!E300</f>
        <v>5.73483878473737E-2</v>
      </c>
      <c r="D111" s="216">
        <v>0</v>
      </c>
      <c r="E111" s="136"/>
      <c r="F111" s="216">
        <f t="shared" si="1"/>
        <v>5.73483878473737E-2</v>
      </c>
      <c r="G111" s="102"/>
    </row>
    <row r="112" spans="1:7" x14ac:dyDescent="0.25">
      <c r="A112" s="102" t="s">
        <v>573</v>
      </c>
      <c r="B112" s="279" t="s">
        <v>98</v>
      </c>
      <c r="C112" s="216">
        <v>0</v>
      </c>
      <c r="D112" s="216">
        <v>0</v>
      </c>
      <c r="E112" s="136"/>
      <c r="F112" s="216">
        <f t="shared" si="1"/>
        <v>0</v>
      </c>
      <c r="G112" s="102"/>
    </row>
    <row r="113" spans="1:7" x14ac:dyDescent="0.25">
      <c r="A113" s="102" t="s">
        <v>574</v>
      </c>
      <c r="B113" s="123"/>
      <c r="C113" s="136"/>
      <c r="D113" s="136"/>
      <c r="E113" s="136"/>
      <c r="F113" s="136"/>
      <c r="G113" s="102"/>
    </row>
    <row r="114" spans="1:7" x14ac:dyDescent="0.25">
      <c r="A114" s="102" t="s">
        <v>575</v>
      </c>
      <c r="B114" s="123"/>
      <c r="C114" s="136"/>
      <c r="D114" s="136"/>
      <c r="E114" s="136"/>
      <c r="F114" s="136"/>
      <c r="G114" s="102"/>
    </row>
    <row r="115" spans="1:7" x14ac:dyDescent="0.25">
      <c r="A115" s="102" t="s">
        <v>576</v>
      </c>
      <c r="B115" s="123"/>
      <c r="C115" s="136"/>
      <c r="D115" s="136"/>
      <c r="E115" s="136"/>
      <c r="F115" s="136"/>
      <c r="G115" s="102"/>
    </row>
    <row r="116" spans="1:7" x14ac:dyDescent="0.25">
      <c r="A116" s="102" t="s">
        <v>577</v>
      </c>
      <c r="B116" s="123"/>
      <c r="C116" s="136"/>
      <c r="D116" s="136"/>
      <c r="E116" s="136"/>
      <c r="F116" s="136"/>
      <c r="G116" s="102"/>
    </row>
    <row r="117" spans="1:7" x14ac:dyDescent="0.25">
      <c r="A117" s="102" t="s">
        <v>578</v>
      </c>
      <c r="B117" s="123"/>
      <c r="C117" s="136"/>
      <c r="D117" s="136"/>
      <c r="E117" s="136"/>
      <c r="F117" s="136"/>
      <c r="G117" s="102"/>
    </row>
    <row r="118" spans="1:7" x14ac:dyDescent="0.25">
      <c r="A118" s="102" t="s">
        <v>579</v>
      </c>
      <c r="B118" s="123"/>
      <c r="C118" s="136"/>
      <c r="D118" s="136"/>
      <c r="E118" s="136"/>
      <c r="F118" s="136"/>
      <c r="G118" s="102"/>
    </row>
    <row r="119" spans="1:7" x14ac:dyDescent="0.25">
      <c r="A119" s="102" t="s">
        <v>580</v>
      </c>
      <c r="B119" s="123"/>
      <c r="C119" s="136"/>
      <c r="D119" s="136"/>
      <c r="E119" s="136"/>
      <c r="F119" s="136"/>
      <c r="G119" s="102"/>
    </row>
    <row r="120" spans="1:7" x14ac:dyDescent="0.25">
      <c r="A120" s="102" t="s">
        <v>581</v>
      </c>
      <c r="B120" s="123"/>
      <c r="C120" s="136"/>
      <c r="D120" s="136"/>
      <c r="E120" s="136"/>
      <c r="F120" s="136"/>
      <c r="G120" s="102"/>
    </row>
    <row r="121" spans="1:7" x14ac:dyDescent="0.25">
      <c r="A121" s="102" t="s">
        <v>582</v>
      </c>
      <c r="B121" s="123"/>
      <c r="C121" s="136"/>
      <c r="D121" s="136"/>
      <c r="E121" s="136"/>
      <c r="F121" s="136"/>
      <c r="G121" s="102"/>
    </row>
    <row r="122" spans="1:7" x14ac:dyDescent="0.25">
      <c r="A122" s="102" t="s">
        <v>583</v>
      </c>
      <c r="B122" s="123"/>
      <c r="C122" s="136"/>
      <c r="D122" s="136"/>
      <c r="E122" s="136"/>
      <c r="F122" s="136"/>
      <c r="G122" s="102"/>
    </row>
    <row r="123" spans="1:7" x14ac:dyDescent="0.25">
      <c r="A123" s="102" t="s">
        <v>584</v>
      </c>
      <c r="B123" s="123"/>
      <c r="C123" s="136"/>
      <c r="D123" s="136"/>
      <c r="E123" s="136"/>
      <c r="F123" s="136"/>
      <c r="G123" s="102"/>
    </row>
    <row r="124" spans="1:7" x14ac:dyDescent="0.25">
      <c r="A124" s="102" t="s">
        <v>585</v>
      </c>
      <c r="B124" s="123"/>
      <c r="C124" s="136"/>
      <c r="D124" s="136"/>
      <c r="E124" s="136"/>
      <c r="F124" s="136"/>
      <c r="G124" s="102"/>
    </row>
    <row r="125" spans="1:7" x14ac:dyDescent="0.25">
      <c r="A125" s="102" t="s">
        <v>586</v>
      </c>
      <c r="B125" s="123"/>
      <c r="C125" s="136"/>
      <c r="D125" s="136"/>
      <c r="E125" s="136"/>
      <c r="F125" s="136"/>
      <c r="G125" s="102"/>
    </row>
    <row r="126" spans="1:7" x14ac:dyDescent="0.25">
      <c r="A126" s="102" t="s">
        <v>587</v>
      </c>
      <c r="B126" s="123"/>
      <c r="C126" s="136"/>
      <c r="D126" s="136"/>
      <c r="E126" s="136"/>
      <c r="F126" s="136"/>
      <c r="G126" s="102"/>
    </row>
    <row r="127" spans="1:7" x14ac:dyDescent="0.25">
      <c r="A127" s="102" t="s">
        <v>588</v>
      </c>
      <c r="B127" s="123"/>
      <c r="C127" s="136"/>
      <c r="D127" s="136"/>
      <c r="E127" s="136"/>
      <c r="F127" s="136"/>
      <c r="G127" s="102"/>
    </row>
    <row r="128" spans="1:7" x14ac:dyDescent="0.25">
      <c r="A128" s="102" t="s">
        <v>589</v>
      </c>
      <c r="B128" s="123"/>
      <c r="C128" s="136"/>
      <c r="D128" s="136"/>
      <c r="E128" s="136"/>
      <c r="F128" s="136"/>
      <c r="G128" s="102"/>
    </row>
    <row r="129" spans="1:7" x14ac:dyDescent="0.25">
      <c r="A129" s="102" t="s">
        <v>590</v>
      </c>
      <c r="B129" s="123"/>
      <c r="C129" s="136"/>
      <c r="D129" s="136"/>
      <c r="E129" s="136"/>
      <c r="F129" s="136"/>
      <c r="G129" s="102"/>
    </row>
    <row r="130" spans="1:7" x14ac:dyDescent="0.25">
      <c r="A130" s="102" t="s">
        <v>1110</v>
      </c>
      <c r="B130" s="123"/>
      <c r="C130" s="136"/>
      <c r="D130" s="136"/>
      <c r="E130" s="136"/>
      <c r="F130" s="136"/>
      <c r="G130" s="102"/>
    </row>
    <row r="131" spans="1:7" x14ac:dyDescent="0.25">
      <c r="A131" s="102" t="s">
        <v>1111</v>
      </c>
      <c r="B131" s="123"/>
      <c r="C131" s="136"/>
      <c r="D131" s="136"/>
      <c r="E131" s="136"/>
      <c r="F131" s="136"/>
      <c r="G131" s="102"/>
    </row>
    <row r="132" spans="1:7" x14ac:dyDescent="0.25">
      <c r="A132" s="102" t="s">
        <v>1112</v>
      </c>
      <c r="B132" s="123"/>
      <c r="C132" s="136"/>
      <c r="D132" s="136"/>
      <c r="E132" s="136"/>
      <c r="F132" s="136"/>
      <c r="G132" s="102"/>
    </row>
    <row r="133" spans="1:7" x14ac:dyDescent="0.25">
      <c r="A133" s="102" t="s">
        <v>1113</v>
      </c>
      <c r="B133" s="123"/>
      <c r="C133" s="136"/>
      <c r="D133" s="136"/>
      <c r="E133" s="136"/>
      <c r="F133" s="136"/>
      <c r="G133" s="102"/>
    </row>
    <row r="134" spans="1:7" x14ac:dyDescent="0.25">
      <c r="A134" s="102" t="s">
        <v>1114</v>
      </c>
      <c r="B134" s="123"/>
      <c r="C134" s="136"/>
      <c r="D134" s="136"/>
      <c r="E134" s="136"/>
      <c r="F134" s="136"/>
      <c r="G134" s="102"/>
    </row>
    <row r="135" spans="1:7" x14ac:dyDescent="0.25">
      <c r="A135" s="102" t="s">
        <v>1115</v>
      </c>
      <c r="B135" s="123"/>
      <c r="C135" s="136"/>
      <c r="D135" s="136"/>
      <c r="E135" s="136"/>
      <c r="F135" s="136"/>
      <c r="G135" s="102"/>
    </row>
    <row r="136" spans="1:7" x14ac:dyDescent="0.25">
      <c r="A136" s="102" t="s">
        <v>1116</v>
      </c>
      <c r="B136" s="123"/>
      <c r="C136" s="136"/>
      <c r="D136" s="136"/>
      <c r="E136" s="136"/>
      <c r="F136" s="136"/>
      <c r="G136" s="102"/>
    </row>
    <row r="137" spans="1:7" x14ac:dyDescent="0.25">
      <c r="A137" s="102" t="s">
        <v>1117</v>
      </c>
      <c r="B137" s="123"/>
      <c r="C137" s="136"/>
      <c r="D137" s="136"/>
      <c r="E137" s="136"/>
      <c r="F137" s="136"/>
      <c r="G137" s="102"/>
    </row>
    <row r="138" spans="1:7" x14ac:dyDescent="0.25">
      <c r="A138" s="102" t="s">
        <v>1118</v>
      </c>
      <c r="B138" s="123"/>
      <c r="C138" s="136"/>
      <c r="D138" s="136"/>
      <c r="E138" s="136"/>
      <c r="F138" s="136"/>
      <c r="G138" s="102"/>
    </row>
    <row r="139" spans="1:7" x14ac:dyDescent="0.25">
      <c r="A139" s="102" t="s">
        <v>1119</v>
      </c>
      <c r="B139" s="123"/>
      <c r="C139" s="136"/>
      <c r="D139" s="136"/>
      <c r="E139" s="136"/>
      <c r="F139" s="136"/>
      <c r="G139" s="102"/>
    </row>
    <row r="140" spans="1:7" x14ac:dyDescent="0.25">
      <c r="A140" s="102" t="s">
        <v>1120</v>
      </c>
      <c r="B140" s="123"/>
      <c r="C140" s="136"/>
      <c r="D140" s="136"/>
      <c r="E140" s="136"/>
      <c r="F140" s="136"/>
      <c r="G140" s="102"/>
    </row>
    <row r="141" spans="1:7" x14ac:dyDescent="0.25">
      <c r="A141" s="102" t="s">
        <v>1121</v>
      </c>
      <c r="B141" s="123"/>
      <c r="C141" s="136"/>
      <c r="D141" s="136"/>
      <c r="E141" s="136"/>
      <c r="F141" s="136"/>
      <c r="G141" s="102"/>
    </row>
    <row r="142" spans="1:7" x14ac:dyDescent="0.25">
      <c r="A142" s="102" t="s">
        <v>1122</v>
      </c>
      <c r="B142" s="123"/>
      <c r="C142" s="136"/>
      <c r="D142" s="136"/>
      <c r="E142" s="136"/>
      <c r="F142" s="136"/>
      <c r="G142" s="102"/>
    </row>
    <row r="143" spans="1:7" x14ac:dyDescent="0.25">
      <c r="A143" s="102" t="s">
        <v>1123</v>
      </c>
      <c r="B143" s="123"/>
      <c r="C143" s="136"/>
      <c r="D143" s="136"/>
      <c r="E143" s="136"/>
      <c r="F143" s="136"/>
      <c r="G143" s="102"/>
    </row>
    <row r="144" spans="1:7" x14ac:dyDescent="0.25">
      <c r="A144" s="102" t="s">
        <v>1124</v>
      </c>
      <c r="B144" s="123"/>
      <c r="C144" s="136"/>
      <c r="D144" s="136"/>
      <c r="E144" s="136"/>
      <c r="F144" s="136"/>
      <c r="G144" s="102"/>
    </row>
    <row r="145" spans="1:7" x14ac:dyDescent="0.25">
      <c r="A145" s="102" t="s">
        <v>1125</v>
      </c>
      <c r="B145" s="123"/>
      <c r="C145" s="136"/>
      <c r="D145" s="136"/>
      <c r="E145" s="136"/>
      <c r="F145" s="136"/>
      <c r="G145" s="102"/>
    </row>
    <row r="146" spans="1:7" x14ac:dyDescent="0.25">
      <c r="A146" s="102" t="s">
        <v>1126</v>
      </c>
      <c r="B146" s="123"/>
      <c r="C146" s="136"/>
      <c r="D146" s="136"/>
      <c r="E146" s="136"/>
      <c r="F146" s="136"/>
      <c r="G146" s="102"/>
    </row>
    <row r="147" spans="1:7" x14ac:dyDescent="0.25">
      <c r="A147" s="102" t="s">
        <v>1127</v>
      </c>
      <c r="B147" s="123"/>
      <c r="C147" s="136"/>
      <c r="D147" s="136"/>
      <c r="E147" s="136"/>
      <c r="F147" s="136"/>
      <c r="G147" s="102"/>
    </row>
    <row r="148" spans="1:7" x14ac:dyDescent="0.25">
      <c r="A148" s="102" t="s">
        <v>1128</v>
      </c>
      <c r="B148" s="123"/>
      <c r="C148" s="136"/>
      <c r="D148" s="136"/>
      <c r="E148" s="136"/>
      <c r="F148" s="136"/>
      <c r="G148" s="102"/>
    </row>
    <row r="149" spans="1:7" ht="15" customHeight="1" x14ac:dyDescent="0.25">
      <c r="A149" s="113"/>
      <c r="B149" s="114" t="s">
        <v>591</v>
      </c>
      <c r="C149" s="113" t="s">
        <v>467</v>
      </c>
      <c r="D149" s="113" t="s">
        <v>468</v>
      </c>
      <c r="E149" s="120"/>
      <c r="F149" s="115" t="s">
        <v>435</v>
      </c>
      <c r="G149" s="115"/>
    </row>
    <row r="150" spans="1:7" x14ac:dyDescent="0.25">
      <c r="A150" s="102" t="s">
        <v>592</v>
      </c>
      <c r="B150" s="102" t="s">
        <v>593</v>
      </c>
      <c r="C150" s="136">
        <f>'D. Covered bond report'!E328</f>
        <v>0.96268816270323398</v>
      </c>
      <c r="D150" s="136">
        <v>0</v>
      </c>
      <c r="E150" s="137"/>
      <c r="F150" s="216">
        <f>C150+D150</f>
        <v>0.96268816270323398</v>
      </c>
    </row>
    <row r="151" spans="1:7" x14ac:dyDescent="0.25">
      <c r="A151" s="102" t="s">
        <v>594</v>
      </c>
      <c r="B151" s="102" t="s">
        <v>595</v>
      </c>
      <c r="C151" s="136">
        <f>'D. Covered bond report'!E329+'D. Covered bond report'!E330</f>
        <v>3.731183729676614E-2</v>
      </c>
      <c r="D151" s="136">
        <v>0</v>
      </c>
      <c r="E151" s="137"/>
      <c r="F151" s="216">
        <f t="shared" ref="F151:F152" si="2">C151+D151</f>
        <v>3.731183729676614E-2</v>
      </c>
    </row>
    <row r="152" spans="1:7" x14ac:dyDescent="0.25">
      <c r="A152" s="102" t="s">
        <v>596</v>
      </c>
      <c r="B152" s="102" t="s">
        <v>98</v>
      </c>
      <c r="C152" s="136">
        <f>'D. Covered bond report'!E331</f>
        <v>0</v>
      </c>
      <c r="D152" s="136">
        <v>0</v>
      </c>
      <c r="E152" s="137"/>
      <c r="F152" s="216">
        <f t="shared" si="2"/>
        <v>0</v>
      </c>
    </row>
    <row r="153" spans="1:7" outlineLevel="1" x14ac:dyDescent="0.25">
      <c r="A153" s="102" t="s">
        <v>597</v>
      </c>
      <c r="C153" s="136"/>
      <c r="D153" s="136"/>
      <c r="E153" s="137"/>
      <c r="F153" s="136"/>
    </row>
    <row r="154" spans="1:7" outlineLevel="1" x14ac:dyDescent="0.25">
      <c r="A154" s="102" t="s">
        <v>598</v>
      </c>
      <c r="C154" s="136"/>
      <c r="D154" s="136"/>
      <c r="E154" s="137"/>
      <c r="F154" s="136"/>
    </row>
    <row r="155" spans="1:7" outlineLevel="1" x14ac:dyDescent="0.25">
      <c r="A155" s="102" t="s">
        <v>599</v>
      </c>
      <c r="C155" s="136"/>
      <c r="D155" s="136"/>
      <c r="E155" s="137"/>
      <c r="F155" s="136"/>
    </row>
    <row r="156" spans="1:7" outlineLevel="1" x14ac:dyDescent="0.25">
      <c r="A156" s="102" t="s">
        <v>600</v>
      </c>
      <c r="C156" s="136"/>
      <c r="D156" s="136"/>
      <c r="E156" s="137"/>
      <c r="F156" s="136"/>
    </row>
    <row r="157" spans="1:7" outlineLevel="1" x14ac:dyDescent="0.25">
      <c r="A157" s="102" t="s">
        <v>601</v>
      </c>
      <c r="C157" s="136"/>
      <c r="D157" s="136"/>
      <c r="E157" s="137"/>
      <c r="F157" s="136"/>
    </row>
    <row r="158" spans="1:7" outlineLevel="1" x14ac:dyDescent="0.25">
      <c r="A158" s="102" t="s">
        <v>602</v>
      </c>
      <c r="C158" s="136"/>
      <c r="D158" s="136"/>
      <c r="E158" s="137"/>
      <c r="F158" s="136"/>
    </row>
    <row r="159" spans="1:7" ht="15" customHeight="1" x14ac:dyDescent="0.25">
      <c r="A159" s="113"/>
      <c r="B159" s="114" t="s">
        <v>603</v>
      </c>
      <c r="C159" s="113" t="s">
        <v>467</v>
      </c>
      <c r="D159" s="113" t="s">
        <v>468</v>
      </c>
      <c r="E159" s="120"/>
      <c r="F159" s="115" t="s">
        <v>435</v>
      </c>
      <c r="G159" s="115"/>
    </row>
    <row r="160" spans="1:7" x14ac:dyDescent="0.25">
      <c r="A160" s="102" t="s">
        <v>604</v>
      </c>
      <c r="B160" s="102" t="s">
        <v>605</v>
      </c>
      <c r="C160" s="216">
        <f>'D. Covered bond report'!E307</f>
        <v>0.16949673144499899</v>
      </c>
      <c r="D160" s="216">
        <v>0</v>
      </c>
      <c r="E160" s="137"/>
      <c r="F160" s="216">
        <f>C160+D160</f>
        <v>0.16949673144499899</v>
      </c>
    </row>
    <row r="161" spans="1:7" x14ac:dyDescent="0.25">
      <c r="A161" s="102" t="s">
        <v>606</v>
      </c>
      <c r="B161" s="102" t="s">
        <v>607</v>
      </c>
      <c r="C161" s="216">
        <f>'D. Covered bond report'!E305</f>
        <v>0.81101601437281301</v>
      </c>
      <c r="D161" s="216">
        <v>0</v>
      </c>
      <c r="E161" s="137"/>
      <c r="F161" s="216">
        <f t="shared" ref="F161:F162" si="3">C161+D161</f>
        <v>0.81101601437281301</v>
      </c>
    </row>
    <row r="162" spans="1:7" x14ac:dyDescent="0.25">
      <c r="A162" s="102" t="s">
        <v>608</v>
      </c>
      <c r="B162" s="102" t="s">
        <v>98</v>
      </c>
      <c r="C162" s="216">
        <f>'D. Covered bond report'!E306+'D. Covered bond report'!E308</f>
        <v>1.9487254182188399E-2</v>
      </c>
      <c r="D162" s="216">
        <v>0</v>
      </c>
      <c r="E162" s="137"/>
      <c r="F162" s="216">
        <f t="shared" si="3"/>
        <v>1.9487254182188399E-2</v>
      </c>
    </row>
    <row r="163" spans="1:7" outlineLevel="1" x14ac:dyDescent="0.25">
      <c r="A163" s="102" t="s">
        <v>609</v>
      </c>
      <c r="E163" s="97"/>
    </row>
    <row r="164" spans="1:7" outlineLevel="1" x14ac:dyDescent="0.25">
      <c r="A164" s="102" t="s">
        <v>610</v>
      </c>
      <c r="E164" s="97"/>
    </row>
    <row r="165" spans="1:7" outlineLevel="1" x14ac:dyDescent="0.25">
      <c r="A165" s="102" t="s">
        <v>611</v>
      </c>
      <c r="E165" s="97"/>
    </row>
    <row r="166" spans="1:7" outlineLevel="1" x14ac:dyDescent="0.25">
      <c r="A166" s="102" t="s">
        <v>612</v>
      </c>
      <c r="E166" s="97"/>
    </row>
    <row r="167" spans="1:7" outlineLevel="1" x14ac:dyDescent="0.25">
      <c r="A167" s="102" t="s">
        <v>613</v>
      </c>
      <c r="E167" s="97"/>
    </row>
    <row r="168" spans="1:7" outlineLevel="1" x14ac:dyDescent="0.25">
      <c r="A168" s="102" t="s">
        <v>614</v>
      </c>
      <c r="E168" s="97"/>
    </row>
    <row r="169" spans="1:7" ht="15" customHeight="1" x14ac:dyDescent="0.25">
      <c r="A169" s="113"/>
      <c r="B169" s="114" t="s">
        <v>615</v>
      </c>
      <c r="C169" s="113" t="s">
        <v>467</v>
      </c>
      <c r="D169" s="113" t="s">
        <v>468</v>
      </c>
      <c r="E169" s="120"/>
      <c r="F169" s="115" t="s">
        <v>435</v>
      </c>
      <c r="G169" s="115"/>
    </row>
    <row r="170" spans="1:7" x14ac:dyDescent="0.25">
      <c r="A170" s="102" t="s">
        <v>616</v>
      </c>
      <c r="B170" s="124" t="s">
        <v>617</v>
      </c>
      <c r="C170" s="136">
        <v>6.7000000000000002E-3</v>
      </c>
      <c r="D170" s="216">
        <v>0</v>
      </c>
      <c r="E170" s="137"/>
      <c r="F170" s="216">
        <f t="shared" ref="F170:F174" si="4">C170+D170</f>
        <v>6.7000000000000002E-3</v>
      </c>
    </row>
    <row r="171" spans="1:7" x14ac:dyDescent="0.25">
      <c r="A171" s="102" t="s">
        <v>618</v>
      </c>
      <c r="B171" s="124" t="s">
        <v>619</v>
      </c>
      <c r="C171" s="136">
        <v>7.8399999999999997E-2</v>
      </c>
      <c r="D171" s="216">
        <v>0</v>
      </c>
      <c r="E171" s="137"/>
      <c r="F171" s="216">
        <f t="shared" si="4"/>
        <v>7.8399999999999997E-2</v>
      </c>
    </row>
    <row r="172" spans="1:7" x14ac:dyDescent="0.25">
      <c r="A172" s="102" t="s">
        <v>620</v>
      </c>
      <c r="B172" s="124" t="s">
        <v>621</v>
      </c>
      <c r="C172" s="136">
        <v>0.16819999999999999</v>
      </c>
      <c r="D172" s="216">
        <v>0</v>
      </c>
      <c r="E172" s="136"/>
      <c r="F172" s="216">
        <f t="shared" si="4"/>
        <v>0.16819999999999999</v>
      </c>
    </row>
    <row r="173" spans="1:7" x14ac:dyDescent="0.25">
      <c r="A173" s="102" t="s">
        <v>622</v>
      </c>
      <c r="B173" s="124" t="s">
        <v>623</v>
      </c>
      <c r="C173" s="136">
        <v>0.43930000000000002</v>
      </c>
      <c r="D173" s="216">
        <v>0</v>
      </c>
      <c r="E173" s="136"/>
      <c r="F173" s="216">
        <f t="shared" si="4"/>
        <v>0.43930000000000002</v>
      </c>
    </row>
    <row r="174" spans="1:7" x14ac:dyDescent="0.25">
      <c r="A174" s="102" t="s">
        <v>624</v>
      </c>
      <c r="B174" s="124" t="s">
        <v>625</v>
      </c>
      <c r="C174" s="136">
        <v>0.30740000000000001</v>
      </c>
      <c r="D174" s="216">
        <v>0</v>
      </c>
      <c r="E174" s="136"/>
      <c r="F174" s="216">
        <f t="shared" si="4"/>
        <v>0.30740000000000001</v>
      </c>
    </row>
    <row r="175" spans="1:7" outlineLevel="1" x14ac:dyDescent="0.25">
      <c r="A175" s="102" t="s">
        <v>626</v>
      </c>
      <c r="B175" s="121"/>
      <c r="C175" s="136"/>
      <c r="D175" s="136"/>
      <c r="E175" s="136"/>
      <c r="F175" s="136"/>
    </row>
    <row r="176" spans="1:7" outlineLevel="1" x14ac:dyDescent="0.25">
      <c r="A176" s="102" t="s">
        <v>627</v>
      </c>
      <c r="B176" s="121"/>
      <c r="C176" s="136"/>
      <c r="D176" s="136"/>
      <c r="E176" s="136"/>
      <c r="F176" s="136"/>
    </row>
    <row r="177" spans="1:7" outlineLevel="1" x14ac:dyDescent="0.25">
      <c r="A177" s="102" t="s">
        <v>628</v>
      </c>
      <c r="B177" s="124"/>
      <c r="C177" s="136"/>
      <c r="D177" s="136"/>
      <c r="E177" s="136"/>
      <c r="F177" s="136"/>
    </row>
    <row r="178" spans="1:7" outlineLevel="1" x14ac:dyDescent="0.25">
      <c r="A178" s="102" t="s">
        <v>629</v>
      </c>
      <c r="B178" s="124"/>
      <c r="C178" s="136"/>
      <c r="D178" s="136"/>
      <c r="E178" s="136"/>
      <c r="F178" s="136"/>
    </row>
    <row r="179" spans="1:7" ht="15" customHeight="1" x14ac:dyDescent="0.25">
      <c r="A179" s="113"/>
      <c r="B179" s="114" t="s">
        <v>630</v>
      </c>
      <c r="C179" s="113" t="s">
        <v>467</v>
      </c>
      <c r="D179" s="113" t="s">
        <v>468</v>
      </c>
      <c r="E179" s="120"/>
      <c r="F179" s="115" t="s">
        <v>435</v>
      </c>
      <c r="G179" s="115"/>
    </row>
    <row r="180" spans="1:7" x14ac:dyDescent="0.25">
      <c r="A180" s="102" t="s">
        <v>631</v>
      </c>
      <c r="B180" s="102" t="s">
        <v>632</v>
      </c>
      <c r="C180" s="136">
        <f>SUM('D. Covered bond report'!E224:E226)</f>
        <v>1.3899999999999999E-4</v>
      </c>
      <c r="D180" s="136">
        <v>0</v>
      </c>
      <c r="E180" s="137"/>
      <c r="F180" s="136">
        <f>C180+D180</f>
        <v>1.3899999999999999E-4</v>
      </c>
    </row>
    <row r="181" spans="1:7" outlineLevel="1" x14ac:dyDescent="0.25">
      <c r="A181" s="102" t="s">
        <v>633</v>
      </c>
      <c r="B181" s="125"/>
      <c r="C181" s="136"/>
      <c r="D181" s="136"/>
      <c r="E181" s="137"/>
      <c r="F181" s="136"/>
    </row>
    <row r="182" spans="1:7" outlineLevel="1" x14ac:dyDescent="0.25">
      <c r="A182" s="102" t="s">
        <v>634</v>
      </c>
      <c r="B182" s="125"/>
      <c r="C182" s="136"/>
      <c r="D182" s="136"/>
      <c r="E182" s="137"/>
      <c r="F182" s="136"/>
    </row>
    <row r="183" spans="1:7" outlineLevel="1" x14ac:dyDescent="0.25">
      <c r="A183" s="102" t="s">
        <v>635</v>
      </c>
      <c r="B183" s="125"/>
      <c r="C183" s="136"/>
      <c r="D183" s="136"/>
      <c r="E183" s="137"/>
      <c r="F183" s="136"/>
    </row>
    <row r="184" spans="1:7" outlineLevel="1" x14ac:dyDescent="0.25">
      <c r="A184" s="102" t="s">
        <v>636</v>
      </c>
      <c r="B184" s="125"/>
      <c r="C184" s="136"/>
      <c r="D184" s="136"/>
      <c r="E184" s="137"/>
      <c r="F184" s="136"/>
    </row>
    <row r="185" spans="1:7" ht="18.75" x14ac:dyDescent="0.25">
      <c r="A185" s="126"/>
      <c r="B185" s="127" t="s">
        <v>432</v>
      </c>
      <c r="C185" s="126"/>
      <c r="D185" s="126"/>
      <c r="E185" s="126"/>
      <c r="F185" s="128"/>
      <c r="G185" s="128"/>
    </row>
    <row r="186" spans="1:7" ht="15" customHeight="1" x14ac:dyDescent="0.25">
      <c r="A186" s="113"/>
      <c r="B186" s="114" t="s">
        <v>637</v>
      </c>
      <c r="C186" s="113" t="s">
        <v>638</v>
      </c>
      <c r="D186" s="113" t="s">
        <v>639</v>
      </c>
      <c r="E186" s="120"/>
      <c r="F186" s="113" t="s">
        <v>467</v>
      </c>
      <c r="G186" s="113" t="s">
        <v>640</v>
      </c>
    </row>
    <row r="187" spans="1:7" x14ac:dyDescent="0.25">
      <c r="A187" s="102" t="s">
        <v>641</v>
      </c>
      <c r="B187" s="123" t="s">
        <v>642</v>
      </c>
      <c r="C187" s="157">
        <v>155.36510000000001</v>
      </c>
      <c r="E187" s="129"/>
      <c r="F187" s="130"/>
      <c r="G187" s="130"/>
    </row>
    <row r="188" spans="1:7" x14ac:dyDescent="0.25">
      <c r="A188" s="129"/>
      <c r="B188" s="131"/>
      <c r="C188" s="129"/>
      <c r="D188" s="129"/>
      <c r="E188" s="129"/>
      <c r="F188" s="130"/>
      <c r="G188" s="130"/>
    </row>
    <row r="189" spans="1:7" x14ac:dyDescent="0.25">
      <c r="B189" s="123" t="s">
        <v>643</v>
      </c>
      <c r="C189" s="129"/>
      <c r="D189" s="129"/>
      <c r="E189" s="129"/>
      <c r="F189" s="130"/>
      <c r="G189" s="130"/>
    </row>
    <row r="190" spans="1:7" x14ac:dyDescent="0.25">
      <c r="A190" s="102" t="s">
        <v>644</v>
      </c>
      <c r="B190" s="279" t="s">
        <v>2625</v>
      </c>
      <c r="C190" s="157">
        <f>'D. Covered bond report'!D266/1000000</f>
        <v>0.30858865999999996</v>
      </c>
      <c r="D190" s="160">
        <f>'D. Covered bond report'!B266</f>
        <v>109</v>
      </c>
      <c r="E190" s="129"/>
      <c r="F190" s="156">
        <f>IF($C$214=0,"",IF(C190="[for completion]","",IF(C190="","",C190/$C$214)))</f>
        <v>8.5575876883460395E-5</v>
      </c>
      <c r="G190" s="156">
        <f>IF($D$214=0,"",IF(D190="[for completion]","",IF(D190="","",D190/$D$214)))</f>
        <v>4.6962516156828955E-3</v>
      </c>
    </row>
    <row r="191" spans="1:7" x14ac:dyDescent="0.25">
      <c r="A191" s="102" t="s">
        <v>645</v>
      </c>
      <c r="B191" s="279" t="s">
        <v>2626</v>
      </c>
      <c r="C191" s="196">
        <f>'D. Covered bond report'!D267/1000000</f>
        <v>1.37848481</v>
      </c>
      <c r="D191" s="198">
        <f>'D. Covered bond report'!B267</f>
        <v>177</v>
      </c>
      <c r="E191" s="129"/>
      <c r="F191" s="156">
        <f t="shared" ref="F191:F213" si="5">IF($C$214=0,"",IF(C191="[for completion]","",IF(C191="","",C191/$C$214)))</f>
        <v>3.822727847040144E-4</v>
      </c>
      <c r="G191" s="156">
        <f t="shared" ref="G191:G213" si="6">IF($D$214=0,"",IF(D191="[for completion]","",IF(D191="","",D191/$D$214)))</f>
        <v>7.6260232658336927E-3</v>
      </c>
    </row>
    <row r="192" spans="1:7" x14ac:dyDescent="0.25">
      <c r="A192" s="102" t="s">
        <v>646</v>
      </c>
      <c r="B192" s="279" t="s">
        <v>2627</v>
      </c>
      <c r="C192" s="196">
        <f>'D. Covered bond report'!D268/1000000</f>
        <v>14.755889849999999</v>
      </c>
      <c r="D192" s="198">
        <f>'D. Covered bond report'!B268</f>
        <v>832</v>
      </c>
      <c r="E192" s="129"/>
      <c r="F192" s="156">
        <f t="shared" si="5"/>
        <v>4.0920110710144144E-3</v>
      </c>
      <c r="G192" s="156">
        <f t="shared" si="6"/>
        <v>3.5846617837139161E-2</v>
      </c>
    </row>
    <row r="193" spans="1:7" x14ac:dyDescent="0.25">
      <c r="A193" s="102" t="s">
        <v>647</v>
      </c>
      <c r="B193" s="279" t="s">
        <v>2628</v>
      </c>
      <c r="C193" s="196">
        <f>'D. Covered bond report'!D269/1000000</f>
        <v>68.203441400000003</v>
      </c>
      <c r="D193" s="198">
        <f>'D. Covered bond report'!B269</f>
        <v>1794</v>
      </c>
      <c r="E193" s="129"/>
      <c r="F193" s="156">
        <f t="shared" si="5"/>
        <v>1.8913751737587203E-2</v>
      </c>
      <c r="G193" s="156">
        <f t="shared" si="6"/>
        <v>7.7294269711331326E-2</v>
      </c>
    </row>
    <row r="194" spans="1:7" x14ac:dyDescent="0.25">
      <c r="A194" s="102" t="s">
        <v>648</v>
      </c>
      <c r="B194" s="279" t="s">
        <v>2629</v>
      </c>
      <c r="C194" s="196">
        <f>'D. Covered bond report'!D270/1000000</f>
        <v>155.24729373</v>
      </c>
      <c r="D194" s="198">
        <f>'D. Covered bond report'!B270</f>
        <v>2472</v>
      </c>
      <c r="E194" s="129"/>
      <c r="F194" s="156">
        <f t="shared" si="5"/>
        <v>4.3052208382281104E-2</v>
      </c>
      <c r="G194" s="156">
        <f t="shared" si="6"/>
        <v>0.10650581645842309</v>
      </c>
    </row>
    <row r="195" spans="1:7" x14ac:dyDescent="0.25">
      <c r="A195" s="102" t="s">
        <v>649</v>
      </c>
      <c r="B195" s="279" t="s">
        <v>2630</v>
      </c>
      <c r="C195" s="196">
        <f>'D. Covered bond report'!D271/1000000</f>
        <v>242.16485506000001</v>
      </c>
      <c r="D195" s="198">
        <f>'D. Covered bond report'!B271</f>
        <v>2763</v>
      </c>
      <c r="E195" s="129"/>
      <c r="F195" s="156">
        <f t="shared" si="5"/>
        <v>6.7155642796840276E-2</v>
      </c>
      <c r="G195" s="156">
        <f t="shared" si="6"/>
        <v>0.11904351572598018</v>
      </c>
    </row>
    <row r="196" spans="1:7" x14ac:dyDescent="0.25">
      <c r="A196" s="102" t="s">
        <v>650</v>
      </c>
      <c r="B196" s="279" t="s">
        <v>2631</v>
      </c>
      <c r="C196" s="196">
        <f>'D. Covered bond report'!D272/1000000</f>
        <v>670.46693536999999</v>
      </c>
      <c r="D196" s="198">
        <f>'D. Covered bond report'!B272</f>
        <v>5389</v>
      </c>
      <c r="E196" s="129"/>
      <c r="F196" s="156">
        <f t="shared" si="5"/>
        <v>0.18592969655999064</v>
      </c>
      <c r="G196" s="156">
        <f t="shared" si="6"/>
        <v>0.23218440327445067</v>
      </c>
    </row>
    <row r="197" spans="1:7" x14ac:dyDescent="0.25">
      <c r="A197" s="102" t="s">
        <v>651</v>
      </c>
      <c r="B197" s="279" t="s">
        <v>2632</v>
      </c>
      <c r="C197" s="196">
        <f>'D. Covered bond report'!D273/1000000</f>
        <v>677.18187863000003</v>
      </c>
      <c r="D197" s="198">
        <f>'D. Covered bond report'!B273</f>
        <v>3917</v>
      </c>
      <c r="E197" s="129"/>
      <c r="F197" s="156">
        <f t="shared" si="5"/>
        <v>0.18779184262101953</v>
      </c>
      <c r="G197" s="156">
        <f t="shared" si="6"/>
        <v>0.16876346402412754</v>
      </c>
    </row>
    <row r="198" spans="1:7" x14ac:dyDescent="0.25">
      <c r="A198" s="102" t="s">
        <v>652</v>
      </c>
      <c r="B198" s="279" t="s">
        <v>2633</v>
      </c>
      <c r="C198" s="196">
        <f>'D. Covered bond report'!D274/1000000</f>
        <v>526.70859252000002</v>
      </c>
      <c r="D198" s="198">
        <f>'D. Covered bond report'!B274</f>
        <v>2361</v>
      </c>
      <c r="E198" s="129"/>
      <c r="F198" s="156">
        <f t="shared" si="5"/>
        <v>0.14606353216917378</v>
      </c>
      <c r="G198" s="156">
        <f t="shared" si="6"/>
        <v>0.101723395088324</v>
      </c>
    </row>
    <row r="199" spans="1:7" x14ac:dyDescent="0.25">
      <c r="A199" s="102" t="s">
        <v>653</v>
      </c>
      <c r="B199" s="279" t="s">
        <v>2634</v>
      </c>
      <c r="C199" s="196">
        <f>'D. Covered bond report'!D275/1000000</f>
        <v>350.82329657999998</v>
      </c>
      <c r="D199" s="198">
        <f>'D. Covered bond report'!B275</f>
        <v>1290</v>
      </c>
      <c r="E199" s="123"/>
      <c r="F199" s="156">
        <f t="shared" si="5"/>
        <v>9.7288122110448877E-2</v>
      </c>
      <c r="G199" s="156">
        <f t="shared" si="6"/>
        <v>5.5579491598448945E-2</v>
      </c>
    </row>
    <row r="200" spans="1:7" x14ac:dyDescent="0.25">
      <c r="A200" s="102" t="s">
        <v>654</v>
      </c>
      <c r="B200" s="279" t="s">
        <v>2635</v>
      </c>
      <c r="C200" s="196">
        <f>'D. Covered bond report'!D276/1000000</f>
        <v>258.92448557</v>
      </c>
      <c r="D200" s="198">
        <f>'D. Covered bond report'!B276</f>
        <v>802</v>
      </c>
      <c r="E200" s="123"/>
      <c r="F200" s="156">
        <f t="shared" si="5"/>
        <v>7.1803318693731771E-2</v>
      </c>
      <c r="G200" s="156">
        <f t="shared" si="6"/>
        <v>3.4554071520896165E-2</v>
      </c>
    </row>
    <row r="201" spans="1:7" x14ac:dyDescent="0.25">
      <c r="A201" s="102" t="s">
        <v>655</v>
      </c>
      <c r="B201" s="279" t="s">
        <v>2636</v>
      </c>
      <c r="C201" s="196">
        <f>'D. Covered bond report'!D277/1000000</f>
        <v>187.16661028999999</v>
      </c>
      <c r="D201" s="198">
        <f>'D. Covered bond report'!B277</f>
        <v>502</v>
      </c>
      <c r="E201" s="123"/>
      <c r="F201" s="156">
        <f t="shared" si="5"/>
        <v>5.1903873586513681E-2</v>
      </c>
      <c r="G201" s="156">
        <f t="shared" si="6"/>
        <v>2.1628608358466177E-2</v>
      </c>
    </row>
    <row r="202" spans="1:7" x14ac:dyDescent="0.25">
      <c r="A202" s="102" t="s">
        <v>656</v>
      </c>
      <c r="B202" s="279" t="s">
        <v>2637</v>
      </c>
      <c r="C202" s="196">
        <f>'D. Covered bond report'!D278/1000000</f>
        <v>113.48059453</v>
      </c>
      <c r="D202" s="198">
        <f>'D. Covered bond report'!B278</f>
        <v>270</v>
      </c>
      <c r="E202" s="123"/>
      <c r="F202" s="156">
        <f t="shared" si="5"/>
        <v>3.1469728622435994E-2</v>
      </c>
      <c r="G202" s="156">
        <f t="shared" si="6"/>
        <v>1.1632916846186989E-2</v>
      </c>
    </row>
    <row r="203" spans="1:7" x14ac:dyDescent="0.25">
      <c r="A203" s="102" t="s">
        <v>657</v>
      </c>
      <c r="B203" s="279" t="s">
        <v>2638</v>
      </c>
      <c r="C203" s="196">
        <f>'D. Covered bond report'!D279/1000000</f>
        <v>59.097820609999999</v>
      </c>
      <c r="D203" s="198">
        <f>'D. Covered bond report'!B279</f>
        <v>125</v>
      </c>
      <c r="E203" s="123"/>
      <c r="F203" s="156">
        <f t="shared" si="5"/>
        <v>1.638863793829037E-2</v>
      </c>
      <c r="G203" s="156">
        <f t="shared" si="6"/>
        <v>5.3856096510124943E-3</v>
      </c>
    </row>
    <row r="204" spans="1:7" x14ac:dyDescent="0.25">
      <c r="A204" s="102" t="s">
        <v>658</v>
      </c>
      <c r="B204" s="279" t="s">
        <v>2639</v>
      </c>
      <c r="C204" s="196">
        <f>'D. Covered bond report'!D280/1000000</f>
        <v>80.063148180000013</v>
      </c>
      <c r="D204" s="198">
        <f>'D. Covered bond report'!B280</f>
        <v>148</v>
      </c>
      <c r="E204" s="123"/>
      <c r="F204" s="156">
        <f t="shared" si="5"/>
        <v>2.2202611436058367E-2</v>
      </c>
      <c r="G204" s="156">
        <f t="shared" si="6"/>
        <v>6.3765618267987937E-3</v>
      </c>
    </row>
    <row r="205" spans="1:7" x14ac:dyDescent="0.25">
      <c r="A205" s="102" t="s">
        <v>659</v>
      </c>
      <c r="B205" s="279" t="s">
        <v>2640</v>
      </c>
      <c r="C205" s="196">
        <f>'D. Covered bond report'!D281/1000000</f>
        <v>57.117123579999998</v>
      </c>
      <c r="D205" s="198">
        <f>'D. Covered bond report'!B281</f>
        <v>88</v>
      </c>
      <c r="F205" s="156">
        <f t="shared" si="5"/>
        <v>1.5839363427740581E-2</v>
      </c>
      <c r="G205" s="156">
        <f t="shared" si="6"/>
        <v>3.7914691943127963E-3</v>
      </c>
    </row>
    <row r="206" spans="1:7" x14ac:dyDescent="0.25">
      <c r="A206" s="102" t="s">
        <v>660</v>
      </c>
      <c r="B206" s="279" t="s">
        <v>2641</v>
      </c>
      <c r="C206" s="196">
        <f>'D. Covered bond report'!D282/1000000</f>
        <v>62.85676685</v>
      </c>
      <c r="D206" s="198">
        <f>'D. Covered bond report'!B282</f>
        <v>84</v>
      </c>
      <c r="E206" s="118"/>
      <c r="F206" s="156">
        <f t="shared" si="5"/>
        <v>1.7431045396314872E-2</v>
      </c>
      <c r="G206" s="156">
        <f t="shared" si="6"/>
        <v>3.6191296854803964E-3</v>
      </c>
    </row>
    <row r="207" spans="1:7" x14ac:dyDescent="0.25">
      <c r="A207" s="102" t="s">
        <v>661</v>
      </c>
      <c r="B207" s="279" t="s">
        <v>2642</v>
      </c>
      <c r="C207" s="196">
        <f>'D. Covered bond report'!D283/1000000</f>
        <v>37.863984649999999</v>
      </c>
      <c r="D207" s="198">
        <f>'D. Covered bond report'!B283</f>
        <v>45</v>
      </c>
      <c r="E207" s="118"/>
      <c r="F207" s="156">
        <f t="shared" si="5"/>
        <v>1.0500203373402102E-2</v>
      </c>
      <c r="G207" s="156">
        <f t="shared" si="6"/>
        <v>1.938819474364498E-3</v>
      </c>
    </row>
    <row r="208" spans="1:7" x14ac:dyDescent="0.25">
      <c r="A208" s="102" t="s">
        <v>662</v>
      </c>
      <c r="B208" s="279" t="s">
        <v>2643</v>
      </c>
      <c r="C208" s="196">
        <f>'D. Covered bond report'!D284/1000000</f>
        <v>22.473621959999999</v>
      </c>
      <c r="D208" s="198">
        <f>'D. Covered bond report'!B284</f>
        <v>24</v>
      </c>
      <c r="E208" s="118"/>
      <c r="F208" s="156">
        <f t="shared" si="5"/>
        <v>6.2322442632026459E-3</v>
      </c>
      <c r="G208" s="156">
        <f t="shared" si="6"/>
        <v>1.034037052994399E-3</v>
      </c>
    </row>
    <row r="209" spans="1:7" x14ac:dyDescent="0.25">
      <c r="A209" s="102" t="s">
        <v>663</v>
      </c>
      <c r="B209" s="279" t="s">
        <v>2644</v>
      </c>
      <c r="C209" s="196">
        <f>'D. Covered bond report'!D285/1000000</f>
        <v>19.740518659999999</v>
      </c>
      <c r="D209" s="198">
        <f>'D. Covered bond report'!B285</f>
        <v>18</v>
      </c>
      <c r="E209" s="118"/>
      <c r="F209" s="156">
        <f t="shared" si="5"/>
        <v>5.4743171523665597E-3</v>
      </c>
      <c r="G209" s="156">
        <f t="shared" si="6"/>
        <v>7.7552778974579928E-4</v>
      </c>
    </row>
    <row r="210" spans="1:7" x14ac:dyDescent="0.25">
      <c r="A210" s="102" t="s">
        <v>664</v>
      </c>
      <c r="B210" s="123"/>
      <c r="C210" s="157"/>
      <c r="D210" s="160"/>
      <c r="E210" s="118"/>
      <c r="F210" s="156" t="str">
        <f t="shared" si="5"/>
        <v/>
      </c>
      <c r="G210" s="156" t="str">
        <f t="shared" si="6"/>
        <v/>
      </c>
    </row>
    <row r="211" spans="1:7" x14ac:dyDescent="0.25">
      <c r="A211" s="102" t="s">
        <v>665</v>
      </c>
      <c r="B211" s="123"/>
      <c r="C211" s="157"/>
      <c r="D211" s="160"/>
      <c r="E211" s="118"/>
      <c r="F211" s="156" t="str">
        <f t="shared" si="5"/>
        <v/>
      </c>
      <c r="G211" s="156" t="str">
        <f t="shared" si="6"/>
        <v/>
      </c>
    </row>
    <row r="212" spans="1:7" x14ac:dyDescent="0.25">
      <c r="A212" s="102" t="s">
        <v>666</v>
      </c>
      <c r="B212" s="123"/>
      <c r="C212" s="157"/>
      <c r="D212" s="160"/>
      <c r="E212" s="118"/>
      <c r="F212" s="156" t="str">
        <f t="shared" si="5"/>
        <v/>
      </c>
      <c r="G212" s="156" t="str">
        <f t="shared" si="6"/>
        <v/>
      </c>
    </row>
    <row r="213" spans="1:7" x14ac:dyDescent="0.25">
      <c r="A213" s="102" t="s">
        <v>667</v>
      </c>
      <c r="B213" s="123"/>
      <c r="C213" s="157"/>
      <c r="D213" s="160"/>
      <c r="E213" s="118"/>
      <c r="F213" s="156" t="str">
        <f t="shared" si="5"/>
        <v/>
      </c>
      <c r="G213" s="156" t="str">
        <f t="shared" si="6"/>
        <v/>
      </c>
    </row>
    <row r="214" spans="1:7" x14ac:dyDescent="0.25">
      <c r="A214" s="102" t="s">
        <v>668</v>
      </c>
      <c r="B214" s="132" t="s">
        <v>100</v>
      </c>
      <c r="C214" s="163">
        <f>SUM(C190:C213)</f>
        <v>3606.0239314899991</v>
      </c>
      <c r="D214" s="161">
        <f>SUM(D190:D213)</f>
        <v>23210</v>
      </c>
      <c r="E214" s="118"/>
      <c r="F214" s="162">
        <f>SUM(F190:F213)</f>
        <v>1.0000000000000004</v>
      </c>
      <c r="G214" s="162">
        <f>SUM(G190:G213)</f>
        <v>1</v>
      </c>
    </row>
    <row r="215" spans="1:7" ht="15" customHeight="1" x14ac:dyDescent="0.25">
      <c r="A215" s="113"/>
      <c r="B215" s="271" t="s">
        <v>669</v>
      </c>
      <c r="C215" s="113" t="s">
        <v>638</v>
      </c>
      <c r="D215" s="113" t="s">
        <v>639</v>
      </c>
      <c r="E215" s="120"/>
      <c r="F215" s="113" t="s">
        <v>467</v>
      </c>
      <c r="G215" s="113" t="s">
        <v>640</v>
      </c>
    </row>
    <row r="216" spans="1:7" x14ac:dyDescent="0.25">
      <c r="A216" s="102" t="s">
        <v>670</v>
      </c>
      <c r="B216" s="102" t="s">
        <v>671</v>
      </c>
      <c r="C216" s="136">
        <f>'D. Covered bond report'!B168</f>
        <v>0.56479999999999997</v>
      </c>
      <c r="F216" s="159"/>
      <c r="G216" s="159"/>
    </row>
    <row r="217" spans="1:7" x14ac:dyDescent="0.25">
      <c r="F217" s="159"/>
      <c r="G217" s="159"/>
    </row>
    <row r="218" spans="1:7" x14ac:dyDescent="0.25">
      <c r="B218" s="123" t="s">
        <v>672</v>
      </c>
      <c r="F218" s="159"/>
      <c r="G218" s="159"/>
    </row>
    <row r="219" spans="1:7" x14ac:dyDescent="0.25">
      <c r="A219" s="102" t="s">
        <v>673</v>
      </c>
      <c r="B219" s="102" t="s">
        <v>674</v>
      </c>
      <c r="C219" s="157">
        <v>631.27564987000005</v>
      </c>
      <c r="D219" s="160">
        <v>6549</v>
      </c>
      <c r="F219" s="156">
        <f t="shared" ref="F219:F233" si="7">IF($C$227=0,"",IF(C219="[for completion]","",C219/$C$227))</f>
        <v>0.17506141441750181</v>
      </c>
      <c r="G219" s="156">
        <f t="shared" ref="G219:G233" si="8">IF($D$227=0,"",IF(D219="[for completion]","",D219/$D$227))</f>
        <v>0.28216286083584663</v>
      </c>
    </row>
    <row r="220" spans="1:7" x14ac:dyDescent="0.25">
      <c r="A220" s="102" t="s">
        <v>675</v>
      </c>
      <c r="B220" s="102" t="s">
        <v>676</v>
      </c>
      <c r="C220" s="157">
        <v>721.46014914</v>
      </c>
      <c r="D220" s="160">
        <v>4564</v>
      </c>
      <c r="F220" s="156">
        <f t="shared" si="7"/>
        <v>0.20007081562597798</v>
      </c>
      <c r="G220" s="156">
        <f t="shared" si="8"/>
        <v>0.1966393795777682</v>
      </c>
    </row>
    <row r="221" spans="1:7" x14ac:dyDescent="0.25">
      <c r="A221" s="102" t="s">
        <v>677</v>
      </c>
      <c r="B221" s="102" t="s">
        <v>678</v>
      </c>
      <c r="C221" s="157">
        <v>878.84370583000009</v>
      </c>
      <c r="D221" s="160">
        <v>4702</v>
      </c>
      <c r="F221" s="156">
        <f t="shared" si="7"/>
        <v>0.2437154390894084</v>
      </c>
      <c r="G221" s="156">
        <f t="shared" si="8"/>
        <v>0.202585092632486</v>
      </c>
    </row>
    <row r="222" spans="1:7" x14ac:dyDescent="0.25">
      <c r="A222" s="102" t="s">
        <v>679</v>
      </c>
      <c r="B222" s="102" t="s">
        <v>680</v>
      </c>
      <c r="C222" s="157">
        <v>444.40753202999997</v>
      </c>
      <c r="D222" s="160">
        <v>2146</v>
      </c>
      <c r="F222" s="156">
        <f t="shared" si="7"/>
        <v>0.12324031689006898</v>
      </c>
      <c r="G222" s="156">
        <f t="shared" si="8"/>
        <v>9.2460146488582501E-2</v>
      </c>
    </row>
    <row r="223" spans="1:7" x14ac:dyDescent="0.25">
      <c r="A223" s="102" t="s">
        <v>681</v>
      </c>
      <c r="B223" s="102" t="s">
        <v>682</v>
      </c>
      <c r="C223" s="157">
        <v>425.32027212000003</v>
      </c>
      <c r="D223" s="160">
        <v>2374</v>
      </c>
      <c r="F223" s="156">
        <f t="shared" si="7"/>
        <v>0.11794715736793759</v>
      </c>
      <c r="G223" s="156">
        <f t="shared" si="8"/>
        <v>0.10228349849202929</v>
      </c>
    </row>
    <row r="224" spans="1:7" x14ac:dyDescent="0.25">
      <c r="A224" s="102" t="s">
        <v>683</v>
      </c>
      <c r="B224" s="102" t="s">
        <v>684</v>
      </c>
      <c r="C224" s="157">
        <v>448.78796923000004</v>
      </c>
      <c r="D224" s="160">
        <v>2525</v>
      </c>
      <c r="F224" s="156">
        <f t="shared" si="7"/>
        <v>0.1244550723335222</v>
      </c>
      <c r="G224" s="156">
        <f t="shared" si="8"/>
        <v>0.1087893149504524</v>
      </c>
    </row>
    <row r="225" spans="1:7" x14ac:dyDescent="0.25">
      <c r="A225" s="102" t="s">
        <v>685</v>
      </c>
      <c r="B225" s="102" t="s">
        <v>686</v>
      </c>
      <c r="C225" s="157">
        <v>55.928653270000005</v>
      </c>
      <c r="D225" s="160">
        <v>350</v>
      </c>
      <c r="F225" s="156">
        <f t="shared" si="7"/>
        <v>1.5509784275583114E-2</v>
      </c>
      <c r="G225" s="156">
        <f t="shared" si="8"/>
        <v>1.5079707022834985E-2</v>
      </c>
    </row>
    <row r="226" spans="1:7" x14ac:dyDescent="0.25">
      <c r="A226" s="102" t="s">
        <v>687</v>
      </c>
      <c r="B226" s="102" t="s">
        <v>688</v>
      </c>
      <c r="C226" s="157">
        <v>0</v>
      </c>
      <c r="D226" s="160">
        <v>0</v>
      </c>
      <c r="F226" s="156">
        <f t="shared" si="7"/>
        <v>0</v>
      </c>
      <c r="G226" s="156">
        <f t="shared" si="8"/>
        <v>0</v>
      </c>
    </row>
    <row r="227" spans="1:7" x14ac:dyDescent="0.25">
      <c r="A227" s="102" t="s">
        <v>689</v>
      </c>
      <c r="B227" s="132" t="s">
        <v>100</v>
      </c>
      <c r="C227" s="157">
        <f>SUM(C219:C226)</f>
        <v>3606.02393149</v>
      </c>
      <c r="D227" s="160">
        <f>SUM(D219:D226)</f>
        <v>23210</v>
      </c>
      <c r="F227" s="136">
        <f>SUM(F219:F226)</f>
        <v>1</v>
      </c>
      <c r="G227" s="136">
        <f>SUM(G219:G226)</f>
        <v>1</v>
      </c>
    </row>
    <row r="228" spans="1:7" outlineLevel="1" x14ac:dyDescent="0.25">
      <c r="A228" s="102" t="s">
        <v>690</v>
      </c>
      <c r="B228" s="119" t="s">
        <v>691</v>
      </c>
      <c r="C228" s="157"/>
      <c r="D228" s="160"/>
      <c r="F228" s="156">
        <f t="shared" si="7"/>
        <v>0</v>
      </c>
      <c r="G228" s="156">
        <f t="shared" si="8"/>
        <v>0</v>
      </c>
    </row>
    <row r="229" spans="1:7" outlineLevel="1" x14ac:dyDescent="0.25">
      <c r="A229" s="102" t="s">
        <v>692</v>
      </c>
      <c r="B229" s="119" t="s">
        <v>693</v>
      </c>
      <c r="C229" s="157"/>
      <c r="D229" s="160"/>
      <c r="F229" s="156">
        <f t="shared" si="7"/>
        <v>0</v>
      </c>
      <c r="G229" s="156">
        <f t="shared" si="8"/>
        <v>0</v>
      </c>
    </row>
    <row r="230" spans="1:7" outlineLevel="1" x14ac:dyDescent="0.25">
      <c r="A230" s="102" t="s">
        <v>694</v>
      </c>
      <c r="B230" s="119" t="s">
        <v>695</v>
      </c>
      <c r="C230" s="157"/>
      <c r="D230" s="160"/>
      <c r="F230" s="156">
        <f t="shared" si="7"/>
        <v>0</v>
      </c>
      <c r="G230" s="156">
        <f t="shared" si="8"/>
        <v>0</v>
      </c>
    </row>
    <row r="231" spans="1:7" outlineLevel="1" x14ac:dyDescent="0.25">
      <c r="A231" s="102" t="s">
        <v>696</v>
      </c>
      <c r="B231" s="119" t="s">
        <v>697</v>
      </c>
      <c r="C231" s="157"/>
      <c r="D231" s="160"/>
      <c r="F231" s="156">
        <f t="shared" si="7"/>
        <v>0</v>
      </c>
      <c r="G231" s="156">
        <f t="shared" si="8"/>
        <v>0</v>
      </c>
    </row>
    <row r="232" spans="1:7" outlineLevel="1" x14ac:dyDescent="0.25">
      <c r="A232" s="102" t="s">
        <v>698</v>
      </c>
      <c r="B232" s="119" t="s">
        <v>699</v>
      </c>
      <c r="C232" s="157"/>
      <c r="D232" s="160"/>
      <c r="F232" s="156">
        <f t="shared" si="7"/>
        <v>0</v>
      </c>
      <c r="G232" s="156">
        <f t="shared" si="8"/>
        <v>0</v>
      </c>
    </row>
    <row r="233" spans="1:7" outlineLevel="1" x14ac:dyDescent="0.25">
      <c r="A233" s="102" t="s">
        <v>700</v>
      </c>
      <c r="B233" s="119" t="s">
        <v>701</v>
      </c>
      <c r="C233" s="157"/>
      <c r="D233" s="160"/>
      <c r="F233" s="156">
        <f t="shared" si="7"/>
        <v>0</v>
      </c>
      <c r="G233" s="156">
        <f t="shared" si="8"/>
        <v>0</v>
      </c>
    </row>
    <row r="234" spans="1:7" outlineLevel="1" x14ac:dyDescent="0.25">
      <c r="A234" s="102" t="s">
        <v>702</v>
      </c>
      <c r="B234" s="119"/>
      <c r="F234" s="156"/>
      <c r="G234" s="156"/>
    </row>
    <row r="235" spans="1:7" outlineLevel="1" x14ac:dyDescent="0.25">
      <c r="A235" s="102" t="s">
        <v>703</v>
      </c>
      <c r="B235" s="119"/>
      <c r="F235" s="156"/>
      <c r="G235" s="156"/>
    </row>
    <row r="236" spans="1:7" outlineLevel="1" x14ac:dyDescent="0.25">
      <c r="A236" s="102" t="s">
        <v>704</v>
      </c>
      <c r="B236" s="119"/>
      <c r="F236" s="156"/>
      <c r="G236" s="156"/>
    </row>
    <row r="237" spans="1:7" ht="15" customHeight="1" x14ac:dyDescent="0.25">
      <c r="A237" s="113"/>
      <c r="B237" s="271" t="s">
        <v>705</v>
      </c>
      <c r="C237" s="113" t="s">
        <v>638</v>
      </c>
      <c r="D237" s="113" t="s">
        <v>639</v>
      </c>
      <c r="E237" s="120"/>
      <c r="F237" s="113" t="s">
        <v>467</v>
      </c>
      <c r="G237" s="113" t="s">
        <v>640</v>
      </c>
    </row>
    <row r="238" spans="1:7" x14ac:dyDescent="0.25">
      <c r="A238" s="102" t="s">
        <v>706</v>
      </c>
      <c r="B238" s="102" t="s">
        <v>671</v>
      </c>
      <c r="C238" s="136">
        <f>'D. Covered bond report'!B169</f>
        <v>0.48</v>
      </c>
      <c r="F238" s="159"/>
      <c r="G238" s="159"/>
    </row>
    <row r="239" spans="1:7" x14ac:dyDescent="0.25">
      <c r="F239" s="159"/>
      <c r="G239" s="159"/>
    </row>
    <row r="240" spans="1:7" x14ac:dyDescent="0.25">
      <c r="B240" s="123" t="s">
        <v>672</v>
      </c>
      <c r="F240" s="159"/>
      <c r="G240" s="159"/>
    </row>
    <row r="241" spans="1:7" x14ac:dyDescent="0.25">
      <c r="A241" s="102" t="s">
        <v>707</v>
      </c>
      <c r="B241" s="102" t="s">
        <v>674</v>
      </c>
      <c r="C241" s="157">
        <v>1195.4501091900001</v>
      </c>
      <c r="D241" s="160">
        <v>10196</v>
      </c>
      <c r="F241" s="156">
        <f>IF($C$249=0,"",IF(C241="[Mark as ND1 if not relevant]","",C241/$C$249))</f>
        <v>0.3315147464082534</v>
      </c>
      <c r="G241" s="156">
        <f>IF($D$249=0,"",IF(D241="[Mark as ND1 if not relevant]","",D241/$D$249))</f>
        <v>0.43929340801378713</v>
      </c>
    </row>
    <row r="242" spans="1:7" x14ac:dyDescent="0.25">
      <c r="A242" s="102" t="s">
        <v>708</v>
      </c>
      <c r="B242" s="102" t="s">
        <v>676</v>
      </c>
      <c r="C242" s="157">
        <v>919.66419662999999</v>
      </c>
      <c r="D242" s="160">
        <v>5123</v>
      </c>
      <c r="F242" s="156">
        <f t="shared" ref="F242:F248" si="9">IF($C$249=0,"",IF(C242="[Mark as ND1 if not relevant]","",C242/$C$249))</f>
        <v>0.25503552225456172</v>
      </c>
      <c r="G242" s="156">
        <f t="shared" ref="G242:G248" si="10">IF($D$249=0,"",IF(D242="[Mark as ND1 if not relevant]","",D242/$D$249))</f>
        <v>0.22072382593709608</v>
      </c>
    </row>
    <row r="243" spans="1:7" x14ac:dyDescent="0.25">
      <c r="A243" s="102" t="s">
        <v>709</v>
      </c>
      <c r="B243" s="102" t="s">
        <v>678</v>
      </c>
      <c r="C243" s="157">
        <v>584.77361582000003</v>
      </c>
      <c r="D243" s="160">
        <v>2943</v>
      </c>
      <c r="F243" s="156">
        <f t="shared" si="9"/>
        <v>0.16216576121788884</v>
      </c>
      <c r="G243" s="156">
        <f t="shared" si="10"/>
        <v>0.12679879362343818</v>
      </c>
    </row>
    <row r="244" spans="1:7" x14ac:dyDescent="0.25">
      <c r="A244" s="102" t="s">
        <v>710</v>
      </c>
      <c r="B244" s="102" t="s">
        <v>680</v>
      </c>
      <c r="C244" s="157">
        <v>412.26645582999998</v>
      </c>
      <c r="D244" s="160">
        <v>2255</v>
      </c>
      <c r="F244" s="156">
        <f t="shared" si="9"/>
        <v>0.11432715468963972</v>
      </c>
      <c r="G244" s="156">
        <f t="shared" si="10"/>
        <v>9.7156398104265407E-2</v>
      </c>
    </row>
    <row r="245" spans="1:7" x14ac:dyDescent="0.25">
      <c r="A245" s="102" t="s">
        <v>711</v>
      </c>
      <c r="B245" s="102" t="s">
        <v>682</v>
      </c>
      <c r="C245" s="157">
        <v>426.37222243999997</v>
      </c>
      <c r="D245" s="160">
        <v>2310</v>
      </c>
      <c r="F245" s="156">
        <f t="shared" si="9"/>
        <v>0.1182388776504387</v>
      </c>
      <c r="G245" s="156">
        <f t="shared" si="10"/>
        <v>9.9526066350710901E-2</v>
      </c>
    </row>
    <row r="246" spans="1:7" x14ac:dyDescent="0.25">
      <c r="A246" s="102" t="s">
        <v>712</v>
      </c>
      <c r="B246" s="102" t="s">
        <v>684</v>
      </c>
      <c r="C246" s="157">
        <v>67.153945129999997</v>
      </c>
      <c r="D246" s="160">
        <v>381</v>
      </c>
      <c r="F246" s="156">
        <f t="shared" si="9"/>
        <v>1.8622711996881331E-2</v>
      </c>
      <c r="G246" s="156">
        <f t="shared" si="10"/>
        <v>1.6415338216286084E-2</v>
      </c>
    </row>
    <row r="247" spans="1:7" x14ac:dyDescent="0.25">
      <c r="A247" s="102" t="s">
        <v>713</v>
      </c>
      <c r="B247" s="102" t="s">
        <v>686</v>
      </c>
      <c r="C247" s="157">
        <v>0.11695299000000001</v>
      </c>
      <c r="D247" s="160">
        <v>1</v>
      </c>
      <c r="F247" s="156">
        <f t="shared" si="9"/>
        <v>3.2432671613378712E-5</v>
      </c>
      <c r="G247" s="156">
        <f t="shared" si="10"/>
        <v>4.3084877208099958E-5</v>
      </c>
    </row>
    <row r="248" spans="1:7" x14ac:dyDescent="0.25">
      <c r="A248" s="102" t="s">
        <v>714</v>
      </c>
      <c r="B248" s="102" t="s">
        <v>688</v>
      </c>
      <c r="C248" s="157">
        <v>0.22643346</v>
      </c>
      <c r="D248" s="160">
        <v>1</v>
      </c>
      <c r="F248" s="156">
        <f t="shared" si="9"/>
        <v>6.2793110723044564E-5</v>
      </c>
      <c r="G248" s="156">
        <f t="shared" si="10"/>
        <v>4.3084877208099958E-5</v>
      </c>
    </row>
    <row r="249" spans="1:7" x14ac:dyDescent="0.25">
      <c r="A249" s="102" t="s">
        <v>715</v>
      </c>
      <c r="B249" s="132" t="s">
        <v>100</v>
      </c>
      <c r="C249" s="157">
        <f>SUM(C241:C248)</f>
        <v>3606.0239314899995</v>
      </c>
      <c r="D249" s="160">
        <f>SUM(D241:D248)</f>
        <v>23210</v>
      </c>
      <c r="F249" s="136">
        <f>SUM(F241:F248)</f>
        <v>1.0000000000000002</v>
      </c>
      <c r="G249" s="136">
        <f>SUM(G241:G248)</f>
        <v>0.99999999999999989</v>
      </c>
    </row>
    <row r="250" spans="1:7" outlineLevel="1" x14ac:dyDescent="0.25">
      <c r="A250" s="102" t="s">
        <v>716</v>
      </c>
      <c r="B250" s="119" t="s">
        <v>691</v>
      </c>
      <c r="C250" s="157"/>
      <c r="D250" s="160"/>
      <c r="F250" s="156">
        <f t="shared" ref="F250:F255" si="11">IF($C$249=0,"",IF(C250="[for completion]","",C250/$C$249))</f>
        <v>0</v>
      </c>
      <c r="G250" s="156">
        <f t="shared" ref="G250:G255" si="12">IF($D$249=0,"",IF(D250="[for completion]","",D250/$D$249))</f>
        <v>0</v>
      </c>
    </row>
    <row r="251" spans="1:7" outlineLevel="1" x14ac:dyDescent="0.25">
      <c r="A251" s="102" t="s">
        <v>717</v>
      </c>
      <c r="B251" s="119" t="s">
        <v>693</v>
      </c>
      <c r="C251" s="157"/>
      <c r="D251" s="160"/>
      <c r="F251" s="156">
        <f t="shared" si="11"/>
        <v>0</v>
      </c>
      <c r="G251" s="156">
        <f t="shared" si="12"/>
        <v>0</v>
      </c>
    </row>
    <row r="252" spans="1:7" outlineLevel="1" x14ac:dyDescent="0.25">
      <c r="A252" s="102" t="s">
        <v>718</v>
      </c>
      <c r="B252" s="119" t="s">
        <v>695</v>
      </c>
      <c r="C252" s="157"/>
      <c r="D252" s="160"/>
      <c r="F252" s="156">
        <f t="shared" si="11"/>
        <v>0</v>
      </c>
      <c r="G252" s="156">
        <f t="shared" si="12"/>
        <v>0</v>
      </c>
    </row>
    <row r="253" spans="1:7" outlineLevel="1" x14ac:dyDescent="0.25">
      <c r="A253" s="102" t="s">
        <v>719</v>
      </c>
      <c r="B253" s="119" t="s">
        <v>697</v>
      </c>
      <c r="C253" s="157"/>
      <c r="D253" s="160"/>
      <c r="F253" s="156">
        <f t="shared" si="11"/>
        <v>0</v>
      </c>
      <c r="G253" s="156">
        <f t="shared" si="12"/>
        <v>0</v>
      </c>
    </row>
    <row r="254" spans="1:7" outlineLevel="1" x14ac:dyDescent="0.25">
      <c r="A254" s="102" t="s">
        <v>720</v>
      </c>
      <c r="B254" s="119" t="s">
        <v>699</v>
      </c>
      <c r="C254" s="157"/>
      <c r="D254" s="160"/>
      <c r="F254" s="156">
        <f t="shared" si="11"/>
        <v>0</v>
      </c>
      <c r="G254" s="156">
        <f t="shared" si="12"/>
        <v>0</v>
      </c>
    </row>
    <row r="255" spans="1:7" outlineLevel="1" x14ac:dyDescent="0.25">
      <c r="A255" s="102" t="s">
        <v>721</v>
      </c>
      <c r="B255" s="119" t="s">
        <v>701</v>
      </c>
      <c r="C255" s="157"/>
      <c r="D255" s="160"/>
      <c r="F255" s="156">
        <f t="shared" si="11"/>
        <v>0</v>
      </c>
      <c r="G255" s="156">
        <f t="shared" si="12"/>
        <v>0</v>
      </c>
    </row>
    <row r="256" spans="1:7" outlineLevel="1" x14ac:dyDescent="0.25">
      <c r="A256" s="102" t="s">
        <v>722</v>
      </c>
      <c r="B256" s="119"/>
      <c r="F256" s="116"/>
      <c r="G256" s="116"/>
    </row>
    <row r="257" spans="1:14" outlineLevel="1" x14ac:dyDescent="0.25">
      <c r="A257" s="102" t="s">
        <v>723</v>
      </c>
      <c r="B257" s="119"/>
      <c r="F257" s="116"/>
      <c r="G257" s="116"/>
    </row>
    <row r="258" spans="1:14" outlineLevel="1" x14ac:dyDescent="0.25">
      <c r="A258" s="102" t="s">
        <v>724</v>
      </c>
      <c r="B258" s="119"/>
      <c r="F258" s="116"/>
      <c r="G258" s="116"/>
    </row>
    <row r="259" spans="1:14" ht="15" customHeight="1" x14ac:dyDescent="0.25">
      <c r="A259" s="113"/>
      <c r="B259" s="271" t="s">
        <v>725</v>
      </c>
      <c r="C259" s="113" t="s">
        <v>467</v>
      </c>
      <c r="D259" s="113"/>
      <c r="E259" s="120"/>
      <c r="F259" s="113"/>
      <c r="G259" s="113"/>
    </row>
    <row r="260" spans="1:14" x14ac:dyDescent="0.25">
      <c r="A260" s="102" t="s">
        <v>726</v>
      </c>
      <c r="B260" s="102" t="s">
        <v>727</v>
      </c>
      <c r="C260" s="136">
        <f>'D. Covered bond report'!E335</f>
        <v>0.88932157188011496</v>
      </c>
      <c r="E260" s="118"/>
      <c r="F260" s="118"/>
      <c r="G260" s="118"/>
    </row>
    <row r="261" spans="1:14" x14ac:dyDescent="0.25">
      <c r="A261" s="102" t="s">
        <v>728</v>
      </c>
      <c r="B261" s="102" t="s">
        <v>729</v>
      </c>
      <c r="C261" s="136">
        <f>'D. Covered bond report'!E337</f>
        <v>0</v>
      </c>
      <c r="E261" s="118"/>
      <c r="F261" s="118"/>
    </row>
    <row r="262" spans="1:14" x14ac:dyDescent="0.25">
      <c r="A262" s="102" t="s">
        <v>730</v>
      </c>
      <c r="B262" s="102" t="s">
        <v>731</v>
      </c>
      <c r="C262" s="136">
        <f>'D. Covered bond report'!E336</f>
        <v>0.110678428119885</v>
      </c>
      <c r="E262" s="118"/>
      <c r="F262" s="118"/>
    </row>
    <row r="263" spans="1:14" s="214" customFormat="1" x14ac:dyDescent="0.25">
      <c r="A263" s="215" t="s">
        <v>732</v>
      </c>
      <c r="B263" s="215" t="s">
        <v>1776</v>
      </c>
      <c r="C263" s="216">
        <v>0</v>
      </c>
      <c r="D263" s="215"/>
      <c r="E263" s="181"/>
      <c r="F263" s="181"/>
      <c r="G263" s="213"/>
    </row>
    <row r="264" spans="1:14" x14ac:dyDescent="0.25">
      <c r="A264" s="215" t="s">
        <v>992</v>
      </c>
      <c r="B264" s="123" t="s">
        <v>984</v>
      </c>
      <c r="C264" s="216">
        <v>0</v>
      </c>
      <c r="D264" s="129"/>
      <c r="E264" s="129"/>
      <c r="F264" s="130"/>
      <c r="G264" s="130"/>
      <c r="H264" s="97"/>
      <c r="I264" s="102"/>
      <c r="J264" s="102"/>
      <c r="K264" s="102"/>
      <c r="L264" s="97"/>
      <c r="M264" s="97"/>
      <c r="N264" s="97"/>
    </row>
    <row r="265" spans="1:14" x14ac:dyDescent="0.25">
      <c r="A265" s="215" t="s">
        <v>1777</v>
      </c>
      <c r="B265" s="102" t="s">
        <v>98</v>
      </c>
      <c r="C265" s="216">
        <v>0</v>
      </c>
      <c r="E265" s="118"/>
      <c r="F265" s="118"/>
    </row>
    <row r="266" spans="1:14" outlineLevel="1" x14ac:dyDescent="0.25">
      <c r="A266" s="102" t="s">
        <v>733</v>
      </c>
      <c r="B266" s="119" t="s">
        <v>735</v>
      </c>
      <c r="C266" s="164"/>
      <c r="E266" s="118"/>
      <c r="F266" s="118"/>
    </row>
    <row r="267" spans="1:14" outlineLevel="1" x14ac:dyDescent="0.25">
      <c r="A267" s="215" t="s">
        <v>734</v>
      </c>
      <c r="B267" s="119" t="s">
        <v>737</v>
      </c>
      <c r="C267" s="136"/>
      <c r="E267" s="118"/>
      <c r="F267" s="118"/>
    </row>
    <row r="268" spans="1:14" outlineLevel="1" x14ac:dyDescent="0.25">
      <c r="A268" s="215" t="s">
        <v>736</v>
      </c>
      <c r="B268" s="119" t="s">
        <v>739</v>
      </c>
      <c r="C268" s="136"/>
      <c r="E268" s="118"/>
      <c r="F268" s="118"/>
    </row>
    <row r="269" spans="1:14" outlineLevel="1" x14ac:dyDescent="0.25">
      <c r="A269" s="215" t="s">
        <v>738</v>
      </c>
      <c r="B269" s="119" t="s">
        <v>741</v>
      </c>
      <c r="C269" s="136"/>
      <c r="E269" s="118"/>
      <c r="F269" s="118"/>
    </row>
    <row r="270" spans="1:14" outlineLevel="1" x14ac:dyDescent="0.25">
      <c r="A270" s="215" t="s">
        <v>740</v>
      </c>
      <c r="B270" s="119" t="s">
        <v>102</v>
      </c>
      <c r="C270" s="136"/>
      <c r="E270" s="118"/>
      <c r="F270" s="118"/>
    </row>
    <row r="271" spans="1:14" outlineLevel="1" x14ac:dyDescent="0.25">
      <c r="A271" s="215" t="s">
        <v>742</v>
      </c>
      <c r="B271" s="119" t="s">
        <v>102</v>
      </c>
      <c r="C271" s="136"/>
      <c r="E271" s="118"/>
      <c r="F271" s="118"/>
    </row>
    <row r="272" spans="1:14" outlineLevel="1" x14ac:dyDescent="0.25">
      <c r="A272" s="215" t="s">
        <v>743</v>
      </c>
      <c r="B272" s="119" t="s">
        <v>102</v>
      </c>
      <c r="C272" s="136"/>
      <c r="E272" s="118"/>
      <c r="F272" s="118"/>
    </row>
    <row r="273" spans="1:7" outlineLevel="1" x14ac:dyDescent="0.25">
      <c r="A273" s="215" t="s">
        <v>744</v>
      </c>
      <c r="B273" s="119" t="s">
        <v>102</v>
      </c>
      <c r="C273" s="136"/>
      <c r="E273" s="118"/>
      <c r="F273" s="118"/>
    </row>
    <row r="274" spans="1:7" outlineLevel="1" x14ac:dyDescent="0.25">
      <c r="A274" s="215" t="s">
        <v>745</v>
      </c>
      <c r="B274" s="119" t="s">
        <v>102</v>
      </c>
      <c r="C274" s="136"/>
      <c r="E274" s="118"/>
      <c r="F274" s="118"/>
    </row>
    <row r="275" spans="1:7" outlineLevel="1" x14ac:dyDescent="0.25">
      <c r="A275" s="215" t="s">
        <v>746</v>
      </c>
      <c r="B275" s="119" t="s">
        <v>102</v>
      </c>
      <c r="C275" s="136"/>
      <c r="E275" s="118"/>
      <c r="F275" s="118"/>
    </row>
    <row r="276" spans="1:7" ht="15" customHeight="1" x14ac:dyDescent="0.25">
      <c r="A276" s="113"/>
      <c r="B276" s="271" t="s">
        <v>747</v>
      </c>
      <c r="C276" s="113" t="s">
        <v>467</v>
      </c>
      <c r="D276" s="113"/>
      <c r="E276" s="120"/>
      <c r="F276" s="113"/>
      <c r="G276" s="115"/>
    </row>
    <row r="277" spans="1:7" x14ac:dyDescent="0.25">
      <c r="A277" s="102" t="s">
        <v>7</v>
      </c>
      <c r="B277" s="102" t="s">
        <v>985</v>
      </c>
      <c r="C277" s="216">
        <v>1</v>
      </c>
      <c r="E277" s="97"/>
      <c r="F277" s="97"/>
    </row>
    <row r="278" spans="1:7" x14ac:dyDescent="0.25">
      <c r="A278" s="102" t="s">
        <v>748</v>
      </c>
      <c r="B278" s="102" t="s">
        <v>749</v>
      </c>
      <c r="C278" s="216">
        <v>0</v>
      </c>
      <c r="E278" s="97"/>
      <c r="F278" s="97"/>
    </row>
    <row r="279" spans="1:7" x14ac:dyDescent="0.25">
      <c r="A279" s="102" t="s">
        <v>750</v>
      </c>
      <c r="B279" s="102" t="s">
        <v>98</v>
      </c>
      <c r="C279" s="216">
        <v>0</v>
      </c>
      <c r="E279" s="97"/>
      <c r="F279" s="97"/>
    </row>
    <row r="280" spans="1:7" outlineLevel="1" x14ac:dyDescent="0.25">
      <c r="A280" s="102" t="s">
        <v>751</v>
      </c>
      <c r="C280" s="136"/>
      <c r="E280" s="97"/>
      <c r="F280" s="97"/>
    </row>
    <row r="281" spans="1:7" outlineLevel="1" x14ac:dyDescent="0.25">
      <c r="A281" s="102" t="s">
        <v>752</v>
      </c>
      <c r="C281" s="136"/>
      <c r="E281" s="97"/>
      <c r="F281" s="97"/>
    </row>
    <row r="282" spans="1:7" outlineLevel="1" x14ac:dyDescent="0.25">
      <c r="A282" s="102" t="s">
        <v>753</v>
      </c>
      <c r="C282" s="136"/>
      <c r="E282" s="97"/>
      <c r="F282" s="97"/>
    </row>
    <row r="283" spans="1:7" outlineLevel="1" x14ac:dyDescent="0.25">
      <c r="A283" s="102" t="s">
        <v>754</v>
      </c>
      <c r="C283" s="136"/>
      <c r="E283" s="97"/>
      <c r="F283" s="97"/>
    </row>
    <row r="284" spans="1:7" outlineLevel="1" x14ac:dyDescent="0.25">
      <c r="A284" s="102" t="s">
        <v>755</v>
      </c>
      <c r="C284" s="136"/>
      <c r="E284" s="97"/>
      <c r="F284" s="97"/>
    </row>
    <row r="285" spans="1:7" outlineLevel="1" x14ac:dyDescent="0.25">
      <c r="A285" s="102" t="s">
        <v>756</v>
      </c>
      <c r="C285" s="136"/>
      <c r="E285" s="97"/>
      <c r="F285" s="97"/>
    </row>
    <row r="286" spans="1:7" s="165" customFormat="1" x14ac:dyDescent="0.25">
      <c r="A286" s="114"/>
      <c r="B286" s="114" t="s">
        <v>1867</v>
      </c>
      <c r="C286" s="114" t="s">
        <v>65</v>
      </c>
      <c r="D286" s="114" t="s">
        <v>1211</v>
      </c>
      <c r="E286" s="114"/>
      <c r="F286" s="114" t="s">
        <v>467</v>
      </c>
      <c r="G286" s="114" t="s">
        <v>1470</v>
      </c>
    </row>
    <row r="287" spans="1:7" s="165" customFormat="1" x14ac:dyDescent="0.25">
      <c r="A287" s="278" t="s">
        <v>1550</v>
      </c>
      <c r="B287" s="203" t="s">
        <v>560</v>
      </c>
      <c r="C287" s="383" t="s">
        <v>814</v>
      </c>
      <c r="D287" s="383" t="s">
        <v>814</v>
      </c>
      <c r="E287" s="204"/>
      <c r="F287" s="195" t="str">
        <f>IF($C$305=0,"",IF(C287="[For completion]","",C287/$C$305))</f>
        <v/>
      </c>
      <c r="G287" s="195" t="str">
        <f>IF($D$305=0,"",IF(D287="[For completion]","",D287/$D$305))</f>
        <v/>
      </c>
    </row>
    <row r="288" spans="1:7" s="165" customFormat="1" x14ac:dyDescent="0.25">
      <c r="A288" s="278" t="s">
        <v>1551</v>
      </c>
      <c r="B288" s="203" t="s">
        <v>560</v>
      </c>
      <c r="C288" s="383" t="s">
        <v>814</v>
      </c>
      <c r="D288" s="383" t="s">
        <v>814</v>
      </c>
      <c r="E288" s="204"/>
      <c r="F288" s="195" t="str">
        <f t="shared" ref="F288:F304" si="13">IF($C$305=0,"",IF(C288="[For completion]","",C288/$C$305))</f>
        <v/>
      </c>
      <c r="G288" s="195" t="str">
        <f t="shared" ref="G288:G304" si="14">IF($D$305=0,"",IF(D288="[For completion]","",D288/$D$305))</f>
        <v/>
      </c>
    </row>
    <row r="289" spans="1:7" s="165" customFormat="1" x14ac:dyDescent="0.25">
      <c r="A289" s="278" t="s">
        <v>1552</v>
      </c>
      <c r="B289" s="203" t="s">
        <v>560</v>
      </c>
      <c r="C289" s="383" t="s">
        <v>814</v>
      </c>
      <c r="D289" s="383" t="s">
        <v>814</v>
      </c>
      <c r="E289" s="204"/>
      <c r="F289" s="195" t="str">
        <f t="shared" si="13"/>
        <v/>
      </c>
      <c r="G289" s="195" t="str">
        <f t="shared" si="14"/>
        <v/>
      </c>
    </row>
    <row r="290" spans="1:7" s="165" customFormat="1" x14ac:dyDescent="0.25">
      <c r="A290" s="278" t="s">
        <v>1553</v>
      </c>
      <c r="B290" s="203" t="s">
        <v>560</v>
      </c>
      <c r="C290" s="383" t="s">
        <v>814</v>
      </c>
      <c r="D290" s="383" t="s">
        <v>814</v>
      </c>
      <c r="E290" s="204"/>
      <c r="F290" s="195" t="str">
        <f t="shared" si="13"/>
        <v/>
      </c>
      <c r="G290" s="195" t="str">
        <f t="shared" si="14"/>
        <v/>
      </c>
    </row>
    <row r="291" spans="1:7" s="165" customFormat="1" x14ac:dyDescent="0.25">
      <c r="A291" s="278" t="s">
        <v>1554</v>
      </c>
      <c r="B291" s="203" t="s">
        <v>560</v>
      </c>
      <c r="C291" s="383" t="s">
        <v>814</v>
      </c>
      <c r="D291" s="383" t="s">
        <v>814</v>
      </c>
      <c r="E291" s="204"/>
      <c r="F291" s="195" t="str">
        <f t="shared" si="13"/>
        <v/>
      </c>
      <c r="G291" s="195" t="str">
        <f t="shared" si="14"/>
        <v/>
      </c>
    </row>
    <row r="292" spans="1:7" s="165" customFormat="1" x14ac:dyDescent="0.25">
      <c r="A292" s="278" t="s">
        <v>1555</v>
      </c>
      <c r="B292" s="203" t="s">
        <v>560</v>
      </c>
      <c r="C292" s="383" t="s">
        <v>814</v>
      </c>
      <c r="D292" s="383" t="s">
        <v>814</v>
      </c>
      <c r="E292" s="204"/>
      <c r="F292" s="195" t="str">
        <f t="shared" si="13"/>
        <v/>
      </c>
      <c r="G292" s="195" t="str">
        <f t="shared" si="14"/>
        <v/>
      </c>
    </row>
    <row r="293" spans="1:7" s="165" customFormat="1" x14ac:dyDescent="0.25">
      <c r="A293" s="278" t="s">
        <v>1556</v>
      </c>
      <c r="B293" s="203" t="s">
        <v>560</v>
      </c>
      <c r="C293" s="383" t="s">
        <v>814</v>
      </c>
      <c r="D293" s="383" t="s">
        <v>814</v>
      </c>
      <c r="E293" s="204"/>
      <c r="F293" s="195" t="str">
        <f t="shared" si="13"/>
        <v/>
      </c>
      <c r="G293" s="195" t="str">
        <f t="shared" si="14"/>
        <v/>
      </c>
    </row>
    <row r="294" spans="1:7" s="165" customFormat="1" x14ac:dyDescent="0.25">
      <c r="A294" s="278" t="s">
        <v>1557</v>
      </c>
      <c r="B294" s="203" t="s">
        <v>560</v>
      </c>
      <c r="C294" s="383" t="s">
        <v>814</v>
      </c>
      <c r="D294" s="383" t="s">
        <v>814</v>
      </c>
      <c r="E294" s="204"/>
      <c r="F294" s="195" t="str">
        <f t="shared" si="13"/>
        <v/>
      </c>
      <c r="G294" s="195" t="str">
        <f t="shared" si="14"/>
        <v/>
      </c>
    </row>
    <row r="295" spans="1:7" s="165" customFormat="1" x14ac:dyDescent="0.25">
      <c r="A295" s="278" t="s">
        <v>1558</v>
      </c>
      <c r="B295" s="221" t="s">
        <v>560</v>
      </c>
      <c r="C295" s="383" t="s">
        <v>814</v>
      </c>
      <c r="D295" s="383" t="s">
        <v>814</v>
      </c>
      <c r="E295" s="204"/>
      <c r="F295" s="195" t="str">
        <f t="shared" si="13"/>
        <v/>
      </c>
      <c r="G295" s="195" t="str">
        <f t="shared" si="14"/>
        <v/>
      </c>
    </row>
    <row r="296" spans="1:7" s="165" customFormat="1" x14ac:dyDescent="0.25">
      <c r="A296" s="278" t="s">
        <v>1559</v>
      </c>
      <c r="B296" s="203" t="s">
        <v>560</v>
      </c>
      <c r="C296" s="383" t="s">
        <v>814</v>
      </c>
      <c r="D296" s="383" t="s">
        <v>814</v>
      </c>
      <c r="E296" s="204"/>
      <c r="F296" s="195" t="str">
        <f t="shared" si="13"/>
        <v/>
      </c>
      <c r="G296" s="195" t="str">
        <f t="shared" si="14"/>
        <v/>
      </c>
    </row>
    <row r="297" spans="1:7" s="165" customFormat="1" x14ac:dyDescent="0.25">
      <c r="A297" s="278" t="s">
        <v>1560</v>
      </c>
      <c r="B297" s="203" t="s">
        <v>560</v>
      </c>
      <c r="C297" s="383" t="s">
        <v>814</v>
      </c>
      <c r="D297" s="383" t="s">
        <v>814</v>
      </c>
      <c r="E297" s="204"/>
      <c r="F297" s="195" t="str">
        <f t="shared" si="13"/>
        <v/>
      </c>
      <c r="G297" s="195" t="str">
        <f t="shared" si="14"/>
        <v/>
      </c>
    </row>
    <row r="298" spans="1:7" s="165" customFormat="1" x14ac:dyDescent="0.25">
      <c r="A298" s="278" t="s">
        <v>1561</v>
      </c>
      <c r="B298" s="203" t="s">
        <v>560</v>
      </c>
      <c r="C298" s="383" t="s">
        <v>814</v>
      </c>
      <c r="D298" s="383" t="s">
        <v>814</v>
      </c>
      <c r="E298" s="204"/>
      <c r="F298" s="195" t="str">
        <f t="shared" si="13"/>
        <v/>
      </c>
      <c r="G298" s="195" t="str">
        <f t="shared" si="14"/>
        <v/>
      </c>
    </row>
    <row r="299" spans="1:7" s="165" customFormat="1" x14ac:dyDescent="0.25">
      <c r="A299" s="278" t="s">
        <v>1562</v>
      </c>
      <c r="B299" s="203" t="s">
        <v>560</v>
      </c>
      <c r="C299" s="383" t="s">
        <v>814</v>
      </c>
      <c r="D299" s="383" t="s">
        <v>814</v>
      </c>
      <c r="E299" s="204"/>
      <c r="F299" s="195" t="str">
        <f t="shared" si="13"/>
        <v/>
      </c>
      <c r="G299" s="195" t="str">
        <f t="shared" si="14"/>
        <v/>
      </c>
    </row>
    <row r="300" spans="1:7" s="165" customFormat="1" x14ac:dyDescent="0.25">
      <c r="A300" s="278" t="s">
        <v>1563</v>
      </c>
      <c r="B300" s="203" t="s">
        <v>560</v>
      </c>
      <c r="C300" s="383" t="s">
        <v>814</v>
      </c>
      <c r="D300" s="383" t="s">
        <v>814</v>
      </c>
      <c r="E300" s="204"/>
      <c r="F300" s="195" t="str">
        <f t="shared" si="13"/>
        <v/>
      </c>
      <c r="G300" s="195" t="str">
        <f t="shared" si="14"/>
        <v/>
      </c>
    </row>
    <row r="301" spans="1:7" s="165" customFormat="1" x14ac:dyDescent="0.25">
      <c r="A301" s="278" t="s">
        <v>1564</v>
      </c>
      <c r="B301" s="203" t="s">
        <v>560</v>
      </c>
      <c r="C301" s="383" t="s">
        <v>814</v>
      </c>
      <c r="D301" s="383" t="s">
        <v>814</v>
      </c>
      <c r="E301" s="204"/>
      <c r="F301" s="195" t="str">
        <f t="shared" si="13"/>
        <v/>
      </c>
      <c r="G301" s="195" t="str">
        <f t="shared" si="14"/>
        <v/>
      </c>
    </row>
    <row r="302" spans="1:7" s="165" customFormat="1" x14ac:dyDescent="0.25">
      <c r="A302" s="278" t="s">
        <v>1565</v>
      </c>
      <c r="B302" s="203" t="s">
        <v>560</v>
      </c>
      <c r="C302" s="383" t="s">
        <v>814</v>
      </c>
      <c r="D302" s="383" t="s">
        <v>814</v>
      </c>
      <c r="E302" s="204"/>
      <c r="F302" s="195" t="str">
        <f t="shared" si="13"/>
        <v/>
      </c>
      <c r="G302" s="195" t="str">
        <f t="shared" si="14"/>
        <v/>
      </c>
    </row>
    <row r="303" spans="1:7" s="165" customFormat="1" x14ac:dyDescent="0.25">
      <c r="A303" s="278" t="s">
        <v>1566</v>
      </c>
      <c r="B303" s="203" t="s">
        <v>560</v>
      </c>
      <c r="C303" s="383" t="s">
        <v>814</v>
      </c>
      <c r="D303" s="383" t="s">
        <v>814</v>
      </c>
      <c r="E303" s="204"/>
      <c r="F303" s="195" t="str">
        <f t="shared" si="13"/>
        <v/>
      </c>
      <c r="G303" s="195" t="str">
        <f t="shared" si="14"/>
        <v/>
      </c>
    </row>
    <row r="304" spans="1:7" s="165" customFormat="1" x14ac:dyDescent="0.25">
      <c r="A304" s="278" t="s">
        <v>1567</v>
      </c>
      <c r="B304" s="203" t="s">
        <v>1605</v>
      </c>
      <c r="C304" s="383" t="s">
        <v>814</v>
      </c>
      <c r="D304" s="383" t="s">
        <v>814</v>
      </c>
      <c r="E304" s="204"/>
      <c r="F304" s="195" t="str">
        <f t="shared" si="13"/>
        <v/>
      </c>
      <c r="G304" s="195" t="str">
        <f t="shared" si="14"/>
        <v/>
      </c>
    </row>
    <row r="305" spans="1:7" s="165" customFormat="1" x14ac:dyDescent="0.25">
      <c r="A305" s="278" t="s">
        <v>1568</v>
      </c>
      <c r="B305" s="203" t="s">
        <v>100</v>
      </c>
      <c r="C305" s="196">
        <f>SUM(C287:C304)</f>
        <v>0</v>
      </c>
      <c r="D305" s="202">
        <f>SUM(D287:D304)</f>
        <v>0</v>
      </c>
      <c r="E305" s="204"/>
      <c r="F305" s="246">
        <f>SUM(F287:F304)</f>
        <v>0</v>
      </c>
      <c r="G305" s="246">
        <f>SUM(G287:G304)</f>
        <v>0</v>
      </c>
    </row>
    <row r="306" spans="1:7" s="165" customFormat="1" x14ac:dyDescent="0.25">
      <c r="A306" s="278" t="s">
        <v>1569</v>
      </c>
      <c r="B306" s="203"/>
      <c r="C306" s="202"/>
      <c r="D306" s="202"/>
      <c r="E306" s="204"/>
      <c r="F306" s="204"/>
      <c r="G306" s="204"/>
    </row>
    <row r="307" spans="1:7" s="165" customFormat="1" x14ac:dyDescent="0.25">
      <c r="A307" s="278" t="s">
        <v>1570</v>
      </c>
      <c r="B307" s="203"/>
      <c r="C307" s="202"/>
      <c r="D307" s="202"/>
      <c r="E307" s="204"/>
      <c r="F307" s="204"/>
      <c r="G307" s="204"/>
    </row>
    <row r="308" spans="1:7" s="165" customFormat="1" x14ac:dyDescent="0.25">
      <c r="A308" s="278" t="s">
        <v>1571</v>
      </c>
      <c r="B308" s="203"/>
      <c r="C308" s="202"/>
      <c r="D308" s="202"/>
      <c r="E308" s="204"/>
      <c r="F308" s="204"/>
      <c r="G308" s="204"/>
    </row>
    <row r="309" spans="1:7" s="209" customFormat="1" x14ac:dyDescent="0.25">
      <c r="A309" s="114"/>
      <c r="B309" s="114" t="s">
        <v>1910</v>
      </c>
      <c r="C309" s="114" t="s">
        <v>65</v>
      </c>
      <c r="D309" s="114" t="s">
        <v>1211</v>
      </c>
      <c r="E309" s="114"/>
      <c r="F309" s="114" t="s">
        <v>467</v>
      </c>
      <c r="G309" s="114" t="s">
        <v>1470</v>
      </c>
    </row>
    <row r="310" spans="1:7" s="209" customFormat="1" x14ac:dyDescent="0.25">
      <c r="A310" s="278" t="s">
        <v>1572</v>
      </c>
      <c r="B310" s="221" t="s">
        <v>560</v>
      </c>
      <c r="C310" s="383" t="s">
        <v>814</v>
      </c>
      <c r="D310" s="383" t="s">
        <v>814</v>
      </c>
      <c r="E310" s="222"/>
      <c r="F310" s="195" t="str">
        <f>IF($C$328=0,"",IF(C310="[For completion]","",C310/$C$328))</f>
        <v/>
      </c>
      <c r="G310" s="195" t="str">
        <f>IF($D$328=0,"",IF(D310="[For completion]","",D310/$D$328))</f>
        <v/>
      </c>
    </row>
    <row r="311" spans="1:7" s="209" customFormat="1" x14ac:dyDescent="0.25">
      <c r="A311" s="278" t="s">
        <v>1573</v>
      </c>
      <c r="B311" s="221" t="s">
        <v>560</v>
      </c>
      <c r="C311" s="383" t="s">
        <v>814</v>
      </c>
      <c r="D311" s="383" t="s">
        <v>814</v>
      </c>
      <c r="E311" s="222"/>
      <c r="F311" s="222"/>
      <c r="G311" s="222"/>
    </row>
    <row r="312" spans="1:7" s="209" customFormat="1" x14ac:dyDescent="0.25">
      <c r="A312" s="278" t="s">
        <v>1574</v>
      </c>
      <c r="B312" s="221" t="s">
        <v>560</v>
      </c>
      <c r="C312" s="383" t="s">
        <v>814</v>
      </c>
      <c r="D312" s="383" t="s">
        <v>814</v>
      </c>
      <c r="E312" s="222"/>
      <c r="F312" s="222"/>
      <c r="G312" s="222"/>
    </row>
    <row r="313" spans="1:7" s="209" customFormat="1" x14ac:dyDescent="0.25">
      <c r="A313" s="278" t="s">
        <v>1575</v>
      </c>
      <c r="B313" s="221" t="s">
        <v>560</v>
      </c>
      <c r="C313" s="383" t="s">
        <v>814</v>
      </c>
      <c r="D313" s="383" t="s">
        <v>814</v>
      </c>
      <c r="E313" s="222"/>
      <c r="F313" s="222"/>
      <c r="G313" s="222"/>
    </row>
    <row r="314" spans="1:7" s="209" customFormat="1" x14ac:dyDescent="0.25">
      <c r="A314" s="278" t="s">
        <v>1576</v>
      </c>
      <c r="B314" s="221" t="s">
        <v>560</v>
      </c>
      <c r="C314" s="383" t="s">
        <v>814</v>
      </c>
      <c r="D314" s="383" t="s">
        <v>814</v>
      </c>
      <c r="E314" s="222"/>
      <c r="F314" s="222"/>
      <c r="G314" s="222"/>
    </row>
    <row r="315" spans="1:7" s="209" customFormat="1" x14ac:dyDescent="0.25">
      <c r="A315" s="278" t="s">
        <v>1577</v>
      </c>
      <c r="B315" s="221" t="s">
        <v>560</v>
      </c>
      <c r="C315" s="383" t="s">
        <v>814</v>
      </c>
      <c r="D315" s="383" t="s">
        <v>814</v>
      </c>
      <c r="E315" s="222"/>
      <c r="F315" s="222"/>
      <c r="G315" s="222"/>
    </row>
    <row r="316" spans="1:7" s="209" customFormat="1" x14ac:dyDescent="0.25">
      <c r="A316" s="278" t="s">
        <v>1578</v>
      </c>
      <c r="B316" s="221" t="s">
        <v>560</v>
      </c>
      <c r="C316" s="383" t="s">
        <v>814</v>
      </c>
      <c r="D316" s="383" t="s">
        <v>814</v>
      </c>
      <c r="E316" s="222"/>
      <c r="F316" s="222"/>
      <c r="G316" s="222"/>
    </row>
    <row r="317" spans="1:7" s="209" customFormat="1" x14ac:dyDescent="0.25">
      <c r="A317" s="278" t="s">
        <v>1579</v>
      </c>
      <c r="B317" s="221" t="s">
        <v>560</v>
      </c>
      <c r="C317" s="383" t="s">
        <v>814</v>
      </c>
      <c r="D317" s="383" t="s">
        <v>814</v>
      </c>
      <c r="E317" s="222"/>
      <c r="F317" s="222"/>
      <c r="G317" s="222"/>
    </row>
    <row r="318" spans="1:7" s="209" customFormat="1" x14ac:dyDescent="0.25">
      <c r="A318" s="278" t="s">
        <v>1580</v>
      </c>
      <c r="B318" s="221" t="s">
        <v>560</v>
      </c>
      <c r="C318" s="383" t="s">
        <v>814</v>
      </c>
      <c r="D318" s="383" t="s">
        <v>814</v>
      </c>
      <c r="E318" s="222"/>
      <c r="F318" s="222"/>
      <c r="G318" s="222"/>
    </row>
    <row r="319" spans="1:7" s="209" customFormat="1" x14ac:dyDescent="0.25">
      <c r="A319" s="278" t="s">
        <v>1581</v>
      </c>
      <c r="B319" s="221" t="s">
        <v>560</v>
      </c>
      <c r="C319" s="383" t="s">
        <v>814</v>
      </c>
      <c r="D319" s="383" t="s">
        <v>814</v>
      </c>
      <c r="E319" s="222"/>
      <c r="F319" s="222"/>
      <c r="G319" s="222"/>
    </row>
    <row r="320" spans="1:7" s="209" customFormat="1" x14ac:dyDescent="0.25">
      <c r="A320" s="278" t="s">
        <v>1683</v>
      </c>
      <c r="B320" s="221" t="s">
        <v>560</v>
      </c>
      <c r="C320" s="383" t="s">
        <v>814</v>
      </c>
      <c r="D320" s="383" t="s">
        <v>814</v>
      </c>
      <c r="E320" s="222"/>
      <c r="F320" s="222"/>
      <c r="G320" s="222"/>
    </row>
    <row r="321" spans="1:7" s="209" customFormat="1" x14ac:dyDescent="0.25">
      <c r="A321" s="278" t="s">
        <v>1722</v>
      </c>
      <c r="B321" s="221" t="s">
        <v>560</v>
      </c>
      <c r="C321" s="383" t="s">
        <v>814</v>
      </c>
      <c r="D321" s="383" t="s">
        <v>814</v>
      </c>
      <c r="E321" s="222"/>
      <c r="F321" s="222"/>
      <c r="G321" s="222"/>
    </row>
    <row r="322" spans="1:7" s="209" customFormat="1" x14ac:dyDescent="0.25">
      <c r="A322" s="278" t="s">
        <v>1723</v>
      </c>
      <c r="B322" s="221" t="s">
        <v>560</v>
      </c>
      <c r="C322" s="383" t="s">
        <v>814</v>
      </c>
      <c r="D322" s="383" t="s">
        <v>814</v>
      </c>
      <c r="E322" s="222"/>
      <c r="F322" s="222"/>
      <c r="G322" s="222"/>
    </row>
    <row r="323" spans="1:7" s="209" customFormat="1" x14ac:dyDescent="0.25">
      <c r="A323" s="278" t="s">
        <v>1724</v>
      </c>
      <c r="B323" s="221" t="s">
        <v>560</v>
      </c>
      <c r="C323" s="383" t="s">
        <v>814</v>
      </c>
      <c r="D323" s="383" t="s">
        <v>814</v>
      </c>
      <c r="E323" s="222"/>
      <c r="F323" s="222"/>
      <c r="G323" s="222"/>
    </row>
    <row r="324" spans="1:7" s="209" customFormat="1" x14ac:dyDescent="0.25">
      <c r="A324" s="278" t="s">
        <v>1725</v>
      </c>
      <c r="B324" s="221" t="s">
        <v>560</v>
      </c>
      <c r="C324" s="383" t="s">
        <v>814</v>
      </c>
      <c r="D324" s="383" t="s">
        <v>814</v>
      </c>
      <c r="E324" s="222"/>
      <c r="F324" s="222"/>
      <c r="G324" s="222"/>
    </row>
    <row r="325" spans="1:7" s="209" customFormat="1" x14ac:dyDescent="0.25">
      <c r="A325" s="278" t="s">
        <v>1726</v>
      </c>
      <c r="B325" s="221" t="s">
        <v>560</v>
      </c>
      <c r="C325" s="383" t="s">
        <v>814</v>
      </c>
      <c r="D325" s="383" t="s">
        <v>814</v>
      </c>
      <c r="E325" s="222"/>
      <c r="F325" s="222"/>
      <c r="G325" s="222"/>
    </row>
    <row r="326" spans="1:7" s="209" customFormat="1" x14ac:dyDescent="0.25">
      <c r="A326" s="278" t="s">
        <v>1727</v>
      </c>
      <c r="B326" s="221" t="s">
        <v>560</v>
      </c>
      <c r="C326" s="383" t="s">
        <v>814</v>
      </c>
      <c r="D326" s="383" t="s">
        <v>814</v>
      </c>
      <c r="E326" s="222"/>
      <c r="F326" s="222"/>
      <c r="G326" s="222"/>
    </row>
    <row r="327" spans="1:7" s="209" customFormat="1" x14ac:dyDescent="0.25">
      <c r="A327" s="278" t="s">
        <v>1728</v>
      </c>
      <c r="B327" s="221" t="s">
        <v>1605</v>
      </c>
      <c r="C327" s="383" t="s">
        <v>814</v>
      </c>
      <c r="D327" s="383" t="s">
        <v>814</v>
      </c>
      <c r="E327" s="222"/>
      <c r="F327" s="222"/>
      <c r="G327" s="222"/>
    </row>
    <row r="328" spans="1:7" s="209" customFormat="1" x14ac:dyDescent="0.25">
      <c r="A328" s="278" t="s">
        <v>1729</v>
      </c>
      <c r="B328" s="221" t="s">
        <v>100</v>
      </c>
      <c r="C328" s="196">
        <f>SUM(C310:C327)</f>
        <v>0</v>
      </c>
      <c r="D328" s="219">
        <f>SUM(D310:D327)</f>
        <v>0</v>
      </c>
      <c r="E328" s="222"/>
      <c r="F328" s="246">
        <f>SUM(F310:F327)</f>
        <v>0</v>
      </c>
      <c r="G328" s="246">
        <f>SUM(G310:G327)</f>
        <v>0</v>
      </c>
    </row>
    <row r="329" spans="1:7" s="209" customFormat="1" x14ac:dyDescent="0.25">
      <c r="A329" s="278" t="s">
        <v>1582</v>
      </c>
      <c r="B329" s="221"/>
      <c r="C329" s="219"/>
      <c r="D329" s="219"/>
      <c r="E329" s="222"/>
      <c r="F329" s="222"/>
      <c r="G329" s="222"/>
    </row>
    <row r="330" spans="1:7" s="209" customFormat="1" x14ac:dyDescent="0.25">
      <c r="A330" s="278" t="s">
        <v>1730</v>
      </c>
      <c r="B330" s="221"/>
      <c r="C330" s="219"/>
      <c r="D330" s="219"/>
      <c r="E330" s="222"/>
      <c r="F330" s="222"/>
      <c r="G330" s="222"/>
    </row>
    <row r="331" spans="1:7" s="209" customFormat="1" x14ac:dyDescent="0.25">
      <c r="A331" s="278" t="s">
        <v>1731</v>
      </c>
      <c r="B331" s="221"/>
      <c r="C331" s="219"/>
      <c r="D331" s="219"/>
      <c r="E331" s="222"/>
      <c r="F331" s="222"/>
      <c r="G331" s="222"/>
    </row>
    <row r="332" spans="1:7" s="165" customFormat="1" x14ac:dyDescent="0.25">
      <c r="A332" s="114"/>
      <c r="B332" s="114" t="s">
        <v>1868</v>
      </c>
      <c r="C332" s="114" t="s">
        <v>65</v>
      </c>
      <c r="D332" s="114" t="s">
        <v>1211</v>
      </c>
      <c r="E332" s="114"/>
      <c r="F332" s="114" t="s">
        <v>467</v>
      </c>
      <c r="G332" s="114" t="s">
        <v>1470</v>
      </c>
    </row>
    <row r="333" spans="1:7" s="165" customFormat="1" x14ac:dyDescent="0.25">
      <c r="A333" s="278" t="s">
        <v>1732</v>
      </c>
      <c r="B333" s="203" t="s">
        <v>1203</v>
      </c>
      <c r="C333" s="196">
        <v>690.59781923999947</v>
      </c>
      <c r="D333" s="196">
        <v>4030</v>
      </c>
      <c r="E333" s="204"/>
      <c r="F333" s="195">
        <f>IF($C$343=0,"",IF(C333="[For completion]","",C333/$C$343))</f>
        <v>0.19151226735055155</v>
      </c>
      <c r="G333" s="195">
        <f>IF($D$343=0,"",IF(D333="[For completion]","",D333/$D$343))</f>
        <v>0.17363205514864283</v>
      </c>
    </row>
    <row r="334" spans="1:7" s="165" customFormat="1" x14ac:dyDescent="0.25">
      <c r="A334" s="278" t="s">
        <v>1733</v>
      </c>
      <c r="B334" s="203" t="s">
        <v>1204</v>
      </c>
      <c r="C334" s="196">
        <v>539.09982769999988</v>
      </c>
      <c r="D334" s="196">
        <v>3233</v>
      </c>
      <c r="E334" s="204"/>
      <c r="F334" s="195">
        <f t="shared" ref="F334:F342" si="15">IF($C$343=0,"",IF(C334="[For completion]","",C334/$C$343))</f>
        <v>0.14949979199867525</v>
      </c>
      <c r="G334" s="195">
        <f t="shared" ref="G334:G342" si="16">IF($D$343=0,"",IF(D334="[For completion]","",D334/$D$343))</f>
        <v>0.13929340801378717</v>
      </c>
    </row>
    <row r="335" spans="1:7" s="165" customFormat="1" x14ac:dyDescent="0.25">
      <c r="A335" s="278" t="s">
        <v>1734</v>
      </c>
      <c r="B335" s="295" t="s">
        <v>1890</v>
      </c>
      <c r="C335" s="196">
        <v>413.25365028999943</v>
      </c>
      <c r="D335" s="196">
        <v>2986</v>
      </c>
      <c r="E335" s="204"/>
      <c r="F335" s="195">
        <f t="shared" si="15"/>
        <v>0.1146009172821114</v>
      </c>
      <c r="G335" s="195">
        <f t="shared" si="16"/>
        <v>0.12865144334338646</v>
      </c>
    </row>
    <row r="336" spans="1:7" s="165" customFormat="1" x14ac:dyDescent="0.25">
      <c r="A336" s="278" t="s">
        <v>1735</v>
      </c>
      <c r="B336" s="203" t="s">
        <v>1205</v>
      </c>
      <c r="C336" s="196">
        <v>303.16279911000049</v>
      </c>
      <c r="D336" s="196">
        <v>2201</v>
      </c>
      <c r="E336" s="204"/>
      <c r="F336" s="195">
        <f t="shared" si="15"/>
        <v>8.4071211081711963E-2</v>
      </c>
      <c r="G336" s="195">
        <f t="shared" si="16"/>
        <v>9.4829814735028009E-2</v>
      </c>
    </row>
    <row r="337" spans="1:7" s="165" customFormat="1" x14ac:dyDescent="0.25">
      <c r="A337" s="278" t="s">
        <v>1736</v>
      </c>
      <c r="B337" s="203" t="s">
        <v>1206</v>
      </c>
      <c r="C337" s="196">
        <v>227.1484517400003</v>
      </c>
      <c r="D337" s="196">
        <v>1635</v>
      </c>
      <c r="E337" s="204"/>
      <c r="F337" s="195">
        <f t="shared" si="15"/>
        <v>6.2991387759909631E-2</v>
      </c>
      <c r="G337" s="195">
        <f t="shared" si="16"/>
        <v>7.0443774235243423E-2</v>
      </c>
    </row>
    <row r="338" spans="1:7" s="165" customFormat="1" x14ac:dyDescent="0.25">
      <c r="A338" s="278" t="s">
        <v>1737</v>
      </c>
      <c r="B338" s="203" t="s">
        <v>1207</v>
      </c>
      <c r="C338" s="196">
        <v>197.98444018999979</v>
      </c>
      <c r="D338" s="196">
        <v>1419</v>
      </c>
      <c r="E338" s="204"/>
      <c r="F338" s="195">
        <f t="shared" si="15"/>
        <v>5.4903806505852339E-2</v>
      </c>
      <c r="G338" s="195">
        <f t="shared" si="16"/>
        <v>6.1137440758293839E-2</v>
      </c>
    </row>
    <row r="339" spans="1:7" s="165" customFormat="1" x14ac:dyDescent="0.25">
      <c r="A339" s="278" t="s">
        <v>1738</v>
      </c>
      <c r="B339" s="203" t="s">
        <v>1208</v>
      </c>
      <c r="C339" s="196">
        <v>199.43709682999969</v>
      </c>
      <c r="D339" s="196">
        <v>1425</v>
      </c>
      <c r="E339" s="204"/>
      <c r="F339" s="195">
        <f t="shared" si="15"/>
        <v>5.5306648158486536E-2</v>
      </c>
      <c r="G339" s="195">
        <f t="shared" si="16"/>
        <v>6.1395950021542439E-2</v>
      </c>
    </row>
    <row r="340" spans="1:7" s="165" customFormat="1" x14ac:dyDescent="0.25">
      <c r="A340" s="278" t="s">
        <v>1739</v>
      </c>
      <c r="B340" s="203" t="s">
        <v>1209</v>
      </c>
      <c r="C340" s="196">
        <v>128.96242654000005</v>
      </c>
      <c r="D340" s="196">
        <v>874</v>
      </c>
      <c r="E340" s="204"/>
      <c r="F340" s="195">
        <f t="shared" si="15"/>
        <v>3.5763053432291886E-2</v>
      </c>
      <c r="G340" s="195">
        <f t="shared" si="16"/>
        <v>3.7656182679879364E-2</v>
      </c>
    </row>
    <row r="341" spans="1:7" s="165" customFormat="1" x14ac:dyDescent="0.25">
      <c r="A341" s="278" t="s">
        <v>1740</v>
      </c>
      <c r="B341" s="203" t="s">
        <v>1210</v>
      </c>
      <c r="C341" s="196">
        <v>409.77650707999896</v>
      </c>
      <c r="D341" s="196">
        <v>2377</v>
      </c>
      <c r="E341" s="204"/>
      <c r="F341" s="195">
        <f t="shared" si="15"/>
        <v>0.11363665767761018</v>
      </c>
      <c r="G341" s="195">
        <f t="shared" si="16"/>
        <v>0.1024127531236536</v>
      </c>
    </row>
    <row r="342" spans="1:7" s="165" customFormat="1" x14ac:dyDescent="0.25">
      <c r="A342" s="278" t="s">
        <v>1741</v>
      </c>
      <c r="B342" s="219" t="s">
        <v>1605</v>
      </c>
      <c r="C342" s="196">
        <v>496.60091276999992</v>
      </c>
      <c r="D342" s="196">
        <v>3030</v>
      </c>
      <c r="F342" s="195">
        <f t="shared" si="15"/>
        <v>0.13771425875279922</v>
      </c>
      <c r="G342" s="195">
        <f t="shared" si="16"/>
        <v>0.13054717794054288</v>
      </c>
    </row>
    <row r="343" spans="1:7" s="165" customFormat="1" x14ac:dyDescent="0.25">
      <c r="A343" s="278" t="s">
        <v>1742</v>
      </c>
      <c r="B343" s="203" t="s">
        <v>100</v>
      </c>
      <c r="C343" s="196">
        <f>SUM(C333:C342)</f>
        <v>3606.0239314899982</v>
      </c>
      <c r="D343" s="251">
        <f>SUM(D333:D342)</f>
        <v>23210</v>
      </c>
      <c r="E343" s="204"/>
      <c r="F343" s="246">
        <f>SUM(F333:F342)</f>
        <v>1</v>
      </c>
      <c r="G343" s="246">
        <f>SUM(G333:G342)</f>
        <v>1</v>
      </c>
    </row>
    <row r="344" spans="1:7" s="165" customFormat="1" x14ac:dyDescent="0.25">
      <c r="A344" s="278" t="s">
        <v>1743</v>
      </c>
      <c r="B344" s="203"/>
      <c r="C344" s="202"/>
      <c r="D344" s="202"/>
      <c r="E344" s="204"/>
      <c r="F344" s="204"/>
      <c r="G344" s="204"/>
    </row>
    <row r="345" spans="1:7" s="165" customFormat="1" x14ac:dyDescent="0.25">
      <c r="A345" s="114"/>
      <c r="B345" s="114" t="s">
        <v>1869</v>
      </c>
      <c r="C345" s="114" t="s">
        <v>65</v>
      </c>
      <c r="D345" s="114" t="s">
        <v>1211</v>
      </c>
      <c r="E345" s="114"/>
      <c r="F345" s="114" t="s">
        <v>467</v>
      </c>
      <c r="G345" s="114" t="s">
        <v>1470</v>
      </c>
    </row>
    <row r="346" spans="1:7" s="165" customFormat="1" x14ac:dyDescent="0.25">
      <c r="A346" s="278" t="s">
        <v>2070</v>
      </c>
      <c r="B346" s="221" t="s">
        <v>1593</v>
      </c>
      <c r="C346" s="390">
        <v>2165.6272265400034</v>
      </c>
      <c r="D346" s="303">
        <v>12911</v>
      </c>
      <c r="E346" s="222"/>
      <c r="F346" s="195">
        <f>IF($C$353=0,"",IF(C346="[For completion]","",C346/$C$353))</f>
        <v>0.60055819586454329</v>
      </c>
      <c r="G346" s="195">
        <f>IF($D$353=0,"",IF(D346="[For completion]","",D346/$D$353))</f>
        <v>0.55626884963377854</v>
      </c>
    </row>
    <row r="347" spans="1:7" s="165" customFormat="1" x14ac:dyDescent="0.25">
      <c r="A347" s="278" t="s">
        <v>2071</v>
      </c>
      <c r="B347" s="217" t="s">
        <v>1594</v>
      </c>
      <c r="C347" s="390">
        <v>452.39509599000041</v>
      </c>
      <c r="D347" s="303">
        <v>3096</v>
      </c>
      <c r="E347" s="222"/>
      <c r="F347" s="195">
        <f t="shared" ref="F347:F352" si="17">IF($C$353=0,"",IF(C347="[For completion]","",C347/$C$353))</f>
        <v>0.1254553781630261</v>
      </c>
      <c r="G347" s="195">
        <f t="shared" ref="G347:G352" si="18">IF($D$353=0,"",IF(D347="[For completion]","",D347/$D$353))</f>
        <v>0.13339077983627748</v>
      </c>
    </row>
    <row r="348" spans="1:7" s="165" customFormat="1" x14ac:dyDescent="0.25">
      <c r="A348" s="278" t="s">
        <v>2072</v>
      </c>
      <c r="B348" s="221" t="s">
        <v>1595</v>
      </c>
      <c r="C348" s="390">
        <v>148.09664928000001</v>
      </c>
      <c r="D348" s="303">
        <v>1152</v>
      </c>
      <c r="E348" s="222"/>
      <c r="F348" s="195">
        <f t="shared" si="17"/>
        <v>4.1069236392673285E-2</v>
      </c>
      <c r="G348" s="195">
        <f t="shared" si="18"/>
        <v>4.9633778543731154E-2</v>
      </c>
    </row>
    <row r="349" spans="1:7" s="165" customFormat="1" x14ac:dyDescent="0.25">
      <c r="A349" s="278" t="s">
        <v>2073</v>
      </c>
      <c r="B349" s="221" t="s">
        <v>1596</v>
      </c>
      <c r="C349" s="390">
        <v>837.31375302999913</v>
      </c>
      <c r="D349" s="303">
        <v>6031</v>
      </c>
      <c r="E349" s="222"/>
      <c r="F349" s="195">
        <f t="shared" si="17"/>
        <v>0.2321986123602964</v>
      </c>
      <c r="G349" s="195">
        <f t="shared" si="18"/>
        <v>0.25984489444205083</v>
      </c>
    </row>
    <row r="350" spans="1:7" s="165" customFormat="1" x14ac:dyDescent="0.25">
      <c r="A350" s="278" t="s">
        <v>2074</v>
      </c>
      <c r="B350" s="221" t="s">
        <v>1597</v>
      </c>
      <c r="C350" s="390">
        <v>0</v>
      </c>
      <c r="D350" s="303">
        <v>0</v>
      </c>
      <c r="E350" s="222"/>
      <c r="F350" s="195">
        <f t="shared" si="17"/>
        <v>0</v>
      </c>
      <c r="G350" s="195">
        <f t="shared" si="18"/>
        <v>0</v>
      </c>
    </row>
    <row r="351" spans="1:7" s="165" customFormat="1" x14ac:dyDescent="0.25">
      <c r="A351" s="278" t="s">
        <v>2075</v>
      </c>
      <c r="B351" s="221" t="s">
        <v>1598</v>
      </c>
      <c r="C351" s="390">
        <v>0</v>
      </c>
      <c r="D351" s="303">
        <v>0</v>
      </c>
      <c r="E351" s="222"/>
      <c r="F351" s="195">
        <f t="shared" si="17"/>
        <v>0</v>
      </c>
      <c r="G351" s="195">
        <f t="shared" si="18"/>
        <v>0</v>
      </c>
    </row>
    <row r="352" spans="1:7" s="165" customFormat="1" x14ac:dyDescent="0.25">
      <c r="A352" s="278" t="s">
        <v>2076</v>
      </c>
      <c r="B352" s="221" t="s">
        <v>1212</v>
      </c>
      <c r="C352" s="390">
        <v>2.5912066499999997</v>
      </c>
      <c r="D352" s="303">
        <v>20</v>
      </c>
      <c r="E352" s="222"/>
      <c r="F352" s="195">
        <f t="shared" si="17"/>
        <v>7.1857721946102496E-4</v>
      </c>
      <c r="G352" s="195">
        <f t="shared" si="18"/>
        <v>8.6169754416199913E-4</v>
      </c>
    </row>
    <row r="353" spans="1:7" s="165" customFormat="1" x14ac:dyDescent="0.25">
      <c r="A353" s="278" t="s">
        <v>2077</v>
      </c>
      <c r="B353" s="221" t="s">
        <v>100</v>
      </c>
      <c r="C353" s="196">
        <f>SUM(C346:C352)</f>
        <v>3606.0239314900027</v>
      </c>
      <c r="D353" s="219">
        <f>SUM(D346:D352)</f>
        <v>23210</v>
      </c>
      <c r="E353" s="222"/>
      <c r="F353" s="246">
        <f>SUM(F346:F352)</f>
        <v>1</v>
      </c>
      <c r="G353" s="246">
        <f>SUM(G346:G352)</f>
        <v>1</v>
      </c>
    </row>
    <row r="354" spans="1:7" s="165" customFormat="1" x14ac:dyDescent="0.25">
      <c r="A354" s="278" t="s">
        <v>1744</v>
      </c>
      <c r="B354" s="221"/>
      <c r="C354" s="219"/>
      <c r="D354" s="219"/>
      <c r="E354" s="222"/>
      <c r="F354" s="222"/>
      <c r="G354" s="222"/>
    </row>
    <row r="355" spans="1:7" s="165" customFormat="1" x14ac:dyDescent="0.25">
      <c r="A355" s="114"/>
      <c r="B355" s="114" t="s">
        <v>1870</v>
      </c>
      <c r="C355" s="114" t="s">
        <v>65</v>
      </c>
      <c r="D355" s="114" t="s">
        <v>1211</v>
      </c>
      <c r="E355" s="114"/>
      <c r="F355" s="114" t="s">
        <v>467</v>
      </c>
      <c r="G355" s="114" t="s">
        <v>1470</v>
      </c>
    </row>
    <row r="356" spans="1:7" s="165" customFormat="1" x14ac:dyDescent="0.25">
      <c r="A356" s="278" t="s">
        <v>2078</v>
      </c>
      <c r="B356" s="221" t="s">
        <v>1787</v>
      </c>
      <c r="C356" s="390">
        <v>151.21262559000007</v>
      </c>
      <c r="D356" s="303">
        <v>798</v>
      </c>
      <c r="E356" s="222"/>
      <c r="F356" s="195">
        <f>IF($C$360=0,"",IF(C356="[For completion]","",C356/$C$360))</f>
        <v>4.1933339451665788E-2</v>
      </c>
      <c r="G356" s="195">
        <f>IF($D$360=0,"",IF(D356="[For completion]","",D356/$D$360))</f>
        <v>3.4381732012063765E-2</v>
      </c>
    </row>
    <row r="357" spans="1:7" s="165" customFormat="1" x14ac:dyDescent="0.25">
      <c r="A357" s="278" t="s">
        <v>2079</v>
      </c>
      <c r="B357" s="217" t="s">
        <v>1834</v>
      </c>
      <c r="C357" s="390">
        <v>3018.2949300099872</v>
      </c>
      <c r="D357" s="303">
        <v>19895</v>
      </c>
      <c r="E357" s="222"/>
      <c r="F357" s="195">
        <f t="shared" ref="F357:F359" si="19">IF($C$360=0,"",IF(C357="[For completion]","",C357/$C$360))</f>
        <v>0.83701466971763705</v>
      </c>
      <c r="G357" s="195">
        <f t="shared" ref="G357:G359" si="20">IF($D$360=0,"",IF(D357="[For completion]","",D357/$D$360))</f>
        <v>0.85717363205514863</v>
      </c>
    </row>
    <row r="358" spans="1:7" s="165" customFormat="1" x14ac:dyDescent="0.25">
      <c r="A358" s="278" t="s">
        <v>2080</v>
      </c>
      <c r="B358" s="221" t="s">
        <v>1212</v>
      </c>
      <c r="C358" s="390">
        <v>0</v>
      </c>
      <c r="D358" s="303">
        <v>0</v>
      </c>
      <c r="E358" s="222"/>
      <c r="F358" s="195">
        <f t="shared" si="19"/>
        <v>0</v>
      </c>
      <c r="G358" s="195">
        <f t="shared" si="20"/>
        <v>0</v>
      </c>
    </row>
    <row r="359" spans="1:7" s="165" customFormat="1" x14ac:dyDescent="0.25">
      <c r="A359" s="278" t="s">
        <v>2081</v>
      </c>
      <c r="B359" s="219" t="s">
        <v>1605</v>
      </c>
      <c r="C359" s="390">
        <v>436.51637589000012</v>
      </c>
      <c r="D359" s="303">
        <v>2517</v>
      </c>
      <c r="E359" s="222"/>
      <c r="F359" s="195">
        <f t="shared" si="19"/>
        <v>0.12105199083069705</v>
      </c>
      <c r="G359" s="195">
        <f t="shared" si="20"/>
        <v>0.10844463593278759</v>
      </c>
    </row>
    <row r="360" spans="1:7" s="165" customFormat="1" x14ac:dyDescent="0.25">
      <c r="A360" s="278" t="s">
        <v>2082</v>
      </c>
      <c r="B360" s="221" t="s">
        <v>100</v>
      </c>
      <c r="C360" s="196">
        <f>SUM(C356:C359)</f>
        <v>3606.0239314899877</v>
      </c>
      <c r="D360" s="219">
        <f>SUM(D356:D359)</f>
        <v>23210</v>
      </c>
      <c r="E360" s="222"/>
      <c r="F360" s="246">
        <f>SUM(F356:F359)</f>
        <v>0.99999999999999989</v>
      </c>
      <c r="G360" s="246">
        <f>SUM(G356:G359)</f>
        <v>1</v>
      </c>
    </row>
    <row r="361" spans="1:7" s="165" customFormat="1" x14ac:dyDescent="0.25">
      <c r="A361" s="278" t="s">
        <v>2083</v>
      </c>
      <c r="B361" s="221"/>
      <c r="C361" s="219"/>
      <c r="D361" s="219"/>
      <c r="E361" s="222"/>
      <c r="F361" s="222"/>
      <c r="G361" s="222"/>
    </row>
    <row r="362" spans="1:7" s="165" customFormat="1" x14ac:dyDescent="0.25">
      <c r="A362" s="114"/>
      <c r="B362" s="114" t="s">
        <v>1891</v>
      </c>
      <c r="C362" s="114" t="s">
        <v>65</v>
      </c>
      <c r="D362" s="114" t="s">
        <v>1211</v>
      </c>
      <c r="E362" s="114"/>
      <c r="F362" s="114" t="s">
        <v>467</v>
      </c>
      <c r="G362" s="114" t="s">
        <v>1470</v>
      </c>
    </row>
    <row r="363" spans="1:7" s="165" customFormat="1" x14ac:dyDescent="0.25">
      <c r="A363" s="278" t="s">
        <v>2084</v>
      </c>
      <c r="B363" s="295" t="s">
        <v>560</v>
      </c>
      <c r="C363" s="196" t="s">
        <v>814</v>
      </c>
      <c r="D363" s="196" t="s">
        <v>814</v>
      </c>
      <c r="E363" s="296"/>
      <c r="F363" s="195" t="str">
        <f>IF($C$381=0,"",IF(C363="[For completion]","",C363/$C$381))</f>
        <v/>
      </c>
      <c r="G363" s="195" t="str">
        <f>IF($D$381=0,"",IF(D363="[For completion]","",D363/$D$381))</f>
        <v/>
      </c>
    </row>
    <row r="364" spans="1:7" s="165" customFormat="1" x14ac:dyDescent="0.25">
      <c r="A364" s="278" t="s">
        <v>2085</v>
      </c>
      <c r="B364" s="295" t="s">
        <v>560</v>
      </c>
      <c r="C364" s="196" t="s">
        <v>814</v>
      </c>
      <c r="D364" s="196" t="s">
        <v>814</v>
      </c>
      <c r="E364" s="296"/>
      <c r="F364" s="195" t="str">
        <f t="shared" ref="F364:F381" si="21">IF($C$381=0,"",IF(C364="[For completion]","",C364/$C$381))</f>
        <v/>
      </c>
      <c r="G364" s="195" t="str">
        <f t="shared" ref="G364:G381" si="22">IF($D$381=0,"",IF(D364="[For completion]","",D364/$D$381))</f>
        <v/>
      </c>
    </row>
    <row r="365" spans="1:7" s="165" customFormat="1" x14ac:dyDescent="0.25">
      <c r="A365" s="278" t="s">
        <v>2086</v>
      </c>
      <c r="B365" s="295" t="s">
        <v>560</v>
      </c>
      <c r="C365" s="196" t="s">
        <v>814</v>
      </c>
      <c r="D365" s="196" t="s">
        <v>814</v>
      </c>
      <c r="E365" s="296"/>
      <c r="F365" s="195" t="str">
        <f t="shared" si="21"/>
        <v/>
      </c>
      <c r="G365" s="195" t="str">
        <f t="shared" si="22"/>
        <v/>
      </c>
    </row>
    <row r="366" spans="1:7" s="165" customFormat="1" x14ac:dyDescent="0.25">
      <c r="A366" s="278" t="s">
        <v>2087</v>
      </c>
      <c r="B366" s="295" t="s">
        <v>560</v>
      </c>
      <c r="C366" s="196" t="s">
        <v>814</v>
      </c>
      <c r="D366" s="196" t="s">
        <v>814</v>
      </c>
      <c r="E366" s="296"/>
      <c r="F366" s="195" t="str">
        <f t="shared" si="21"/>
        <v/>
      </c>
      <c r="G366" s="195" t="str">
        <f t="shared" si="22"/>
        <v/>
      </c>
    </row>
    <row r="367" spans="1:7" s="165" customFormat="1" x14ac:dyDescent="0.25">
      <c r="A367" s="278" t="s">
        <v>2088</v>
      </c>
      <c r="B367" s="295" t="s">
        <v>560</v>
      </c>
      <c r="C367" s="196" t="s">
        <v>814</v>
      </c>
      <c r="D367" s="196" t="s">
        <v>814</v>
      </c>
      <c r="E367" s="296"/>
      <c r="F367" s="195" t="str">
        <f t="shared" si="21"/>
        <v/>
      </c>
      <c r="G367" s="195" t="str">
        <f t="shared" si="22"/>
        <v/>
      </c>
    </row>
    <row r="368" spans="1:7" s="165" customFormat="1" x14ac:dyDescent="0.25">
      <c r="A368" s="278" t="s">
        <v>2089</v>
      </c>
      <c r="B368" s="295" t="s">
        <v>560</v>
      </c>
      <c r="C368" s="196" t="s">
        <v>814</v>
      </c>
      <c r="D368" s="196" t="s">
        <v>814</v>
      </c>
      <c r="E368" s="296"/>
      <c r="F368" s="195" t="str">
        <f t="shared" si="21"/>
        <v/>
      </c>
      <c r="G368" s="195" t="str">
        <f t="shared" si="22"/>
        <v/>
      </c>
    </row>
    <row r="369" spans="1:7" s="165" customFormat="1" x14ac:dyDescent="0.25">
      <c r="A369" s="278" t="s">
        <v>2090</v>
      </c>
      <c r="B369" s="295" t="s">
        <v>560</v>
      </c>
      <c r="C369" s="196" t="s">
        <v>814</v>
      </c>
      <c r="D369" s="196" t="s">
        <v>814</v>
      </c>
      <c r="E369" s="296"/>
      <c r="F369" s="195" t="str">
        <f t="shared" si="21"/>
        <v/>
      </c>
      <c r="G369" s="195" t="str">
        <f t="shared" si="22"/>
        <v/>
      </c>
    </row>
    <row r="370" spans="1:7" s="165" customFormat="1" x14ac:dyDescent="0.25">
      <c r="A370" s="278" t="s">
        <v>2091</v>
      </c>
      <c r="B370" s="295" t="s">
        <v>560</v>
      </c>
      <c r="C370" s="196" t="s">
        <v>814</v>
      </c>
      <c r="D370" s="196" t="s">
        <v>814</v>
      </c>
      <c r="E370" s="296"/>
      <c r="F370" s="195" t="str">
        <f t="shared" si="21"/>
        <v/>
      </c>
      <c r="G370" s="195" t="str">
        <f t="shared" si="22"/>
        <v/>
      </c>
    </row>
    <row r="371" spans="1:7" s="165" customFormat="1" x14ac:dyDescent="0.25">
      <c r="A371" s="278" t="s">
        <v>2092</v>
      </c>
      <c r="B371" s="295" t="s">
        <v>560</v>
      </c>
      <c r="C371" s="196" t="s">
        <v>814</v>
      </c>
      <c r="D371" s="196" t="s">
        <v>814</v>
      </c>
      <c r="E371" s="296"/>
      <c r="F371" s="195" t="str">
        <f t="shared" si="21"/>
        <v/>
      </c>
      <c r="G371" s="195" t="str">
        <f t="shared" si="22"/>
        <v/>
      </c>
    </row>
    <row r="372" spans="1:7" s="165" customFormat="1" x14ac:dyDescent="0.25">
      <c r="A372" s="278" t="s">
        <v>2093</v>
      </c>
      <c r="B372" s="295" t="s">
        <v>560</v>
      </c>
      <c r="C372" s="196" t="s">
        <v>814</v>
      </c>
      <c r="D372" s="196" t="s">
        <v>814</v>
      </c>
      <c r="E372" s="296"/>
      <c r="F372" s="195" t="str">
        <f t="shared" si="21"/>
        <v/>
      </c>
      <c r="G372" s="195" t="str">
        <f t="shared" si="22"/>
        <v/>
      </c>
    </row>
    <row r="373" spans="1:7" s="165" customFormat="1" x14ac:dyDescent="0.25">
      <c r="A373" s="278" t="s">
        <v>2094</v>
      </c>
      <c r="B373" s="295" t="s">
        <v>560</v>
      </c>
      <c r="C373" s="196" t="s">
        <v>814</v>
      </c>
      <c r="D373" s="196" t="s">
        <v>814</v>
      </c>
      <c r="E373" s="296"/>
      <c r="F373" s="195" t="str">
        <f t="shared" si="21"/>
        <v/>
      </c>
      <c r="G373" s="195" t="str">
        <f t="shared" si="22"/>
        <v/>
      </c>
    </row>
    <row r="374" spans="1:7" s="165" customFormat="1" x14ac:dyDescent="0.25">
      <c r="A374" s="278" t="s">
        <v>2095</v>
      </c>
      <c r="B374" s="295" t="s">
        <v>560</v>
      </c>
      <c r="C374" s="196" t="s">
        <v>814</v>
      </c>
      <c r="D374" s="196" t="s">
        <v>814</v>
      </c>
      <c r="E374" s="296"/>
      <c r="F374" s="195" t="str">
        <f t="shared" si="21"/>
        <v/>
      </c>
      <c r="G374" s="195" t="str">
        <f t="shared" si="22"/>
        <v/>
      </c>
    </row>
    <row r="375" spans="1:7" s="165" customFormat="1" x14ac:dyDescent="0.25">
      <c r="A375" s="278" t="s">
        <v>2096</v>
      </c>
      <c r="B375" s="295" t="s">
        <v>560</v>
      </c>
      <c r="C375" s="196" t="s">
        <v>814</v>
      </c>
      <c r="D375" s="196" t="s">
        <v>814</v>
      </c>
      <c r="E375" s="296"/>
      <c r="F375" s="195" t="str">
        <f t="shared" si="21"/>
        <v/>
      </c>
      <c r="G375" s="195" t="str">
        <f t="shared" si="22"/>
        <v/>
      </c>
    </row>
    <row r="376" spans="1:7" s="165" customFormat="1" x14ac:dyDescent="0.25">
      <c r="A376" s="278" t="s">
        <v>2097</v>
      </c>
      <c r="B376" s="295" t="s">
        <v>560</v>
      </c>
      <c r="C376" s="196" t="s">
        <v>814</v>
      </c>
      <c r="D376" s="196" t="s">
        <v>814</v>
      </c>
      <c r="E376" s="296"/>
      <c r="F376" s="195" t="str">
        <f t="shared" si="21"/>
        <v/>
      </c>
      <c r="G376" s="195" t="str">
        <f t="shared" si="22"/>
        <v/>
      </c>
    </row>
    <row r="377" spans="1:7" s="165" customFormat="1" x14ac:dyDescent="0.25">
      <c r="A377" s="278" t="s">
        <v>2098</v>
      </c>
      <c r="B377" s="295" t="s">
        <v>560</v>
      </c>
      <c r="C377" s="196" t="s">
        <v>814</v>
      </c>
      <c r="D377" s="196" t="s">
        <v>814</v>
      </c>
      <c r="E377" s="296"/>
      <c r="F377" s="195" t="str">
        <f t="shared" si="21"/>
        <v/>
      </c>
      <c r="G377" s="195" t="str">
        <f t="shared" si="22"/>
        <v/>
      </c>
    </row>
    <row r="378" spans="1:7" s="165" customFormat="1" x14ac:dyDescent="0.25">
      <c r="A378" s="278" t="s">
        <v>2099</v>
      </c>
      <c r="B378" s="295" t="s">
        <v>560</v>
      </c>
      <c r="C378" s="196" t="s">
        <v>814</v>
      </c>
      <c r="D378" s="196" t="s">
        <v>814</v>
      </c>
      <c r="E378" s="296"/>
      <c r="F378" s="195" t="str">
        <f t="shared" si="21"/>
        <v/>
      </c>
      <c r="G378" s="195" t="str">
        <f t="shared" si="22"/>
        <v/>
      </c>
    </row>
    <row r="379" spans="1:7" s="165" customFormat="1" x14ac:dyDescent="0.25">
      <c r="A379" s="278" t="s">
        <v>2100</v>
      </c>
      <c r="B379" s="295" t="s">
        <v>560</v>
      </c>
      <c r="C379" s="196" t="s">
        <v>814</v>
      </c>
      <c r="D379" s="196" t="s">
        <v>814</v>
      </c>
      <c r="E379" s="296"/>
      <c r="F379" s="195" t="str">
        <f t="shared" si="21"/>
        <v/>
      </c>
      <c r="G379" s="195" t="str">
        <f t="shared" si="22"/>
        <v/>
      </c>
    </row>
    <row r="380" spans="1:7" s="165" customFormat="1" x14ac:dyDescent="0.25">
      <c r="A380" s="278" t="s">
        <v>2101</v>
      </c>
      <c r="B380" s="295" t="s">
        <v>1605</v>
      </c>
      <c r="C380" s="196" t="s">
        <v>814</v>
      </c>
      <c r="D380" s="196" t="s">
        <v>814</v>
      </c>
      <c r="E380" s="296"/>
      <c r="F380" s="195" t="str">
        <f t="shared" si="21"/>
        <v/>
      </c>
      <c r="G380" s="195" t="str">
        <f t="shared" si="22"/>
        <v/>
      </c>
    </row>
    <row r="381" spans="1:7" s="165" customFormat="1" x14ac:dyDescent="0.25">
      <c r="A381" s="278" t="s">
        <v>2102</v>
      </c>
      <c r="B381" s="295" t="s">
        <v>100</v>
      </c>
      <c r="C381" s="196">
        <f>SUM(C363:C380)</f>
        <v>0</v>
      </c>
      <c r="D381" s="278">
        <f>SUM(D363:D380)</f>
        <v>0</v>
      </c>
      <c r="E381" s="296"/>
      <c r="F381" s="195" t="str">
        <f t="shared" si="21"/>
        <v/>
      </c>
      <c r="G381" s="195" t="str">
        <f t="shared" si="22"/>
        <v/>
      </c>
    </row>
    <row r="382" spans="1:7" s="165" customFormat="1" x14ac:dyDescent="0.25">
      <c r="A382" s="278" t="s">
        <v>2103</v>
      </c>
      <c r="B382" s="278"/>
      <c r="C382" s="297"/>
      <c r="D382" s="278"/>
      <c r="E382" s="296"/>
      <c r="F382" s="296"/>
      <c r="G382" s="296"/>
    </row>
    <row r="383" spans="1:7" s="165" customFormat="1" x14ac:dyDescent="0.25">
      <c r="A383" s="278" t="s">
        <v>2104</v>
      </c>
      <c r="B383" s="278"/>
      <c r="C383" s="297"/>
      <c r="D383" s="278"/>
      <c r="E383" s="296"/>
      <c r="F383" s="296"/>
      <c r="G383" s="296"/>
    </row>
    <row r="384" spans="1:7" s="165" customFormat="1" x14ac:dyDescent="0.25">
      <c r="A384" s="278" t="s">
        <v>2105</v>
      </c>
      <c r="B384" s="278"/>
      <c r="C384" s="297"/>
      <c r="D384" s="278"/>
      <c r="E384" s="296"/>
      <c r="F384" s="296"/>
      <c r="G384" s="296"/>
    </row>
    <row r="385" spans="1:7" s="165" customFormat="1" x14ac:dyDescent="0.25">
      <c r="A385" s="278" t="s">
        <v>2106</v>
      </c>
      <c r="B385" s="278"/>
      <c r="C385" s="297"/>
      <c r="D385" s="278"/>
      <c r="E385" s="296"/>
      <c r="F385" s="296"/>
      <c r="G385" s="296"/>
    </row>
    <row r="386" spans="1:7" s="165" customFormat="1" x14ac:dyDescent="0.25">
      <c r="A386" s="278" t="s">
        <v>2107</v>
      </c>
      <c r="B386" s="278"/>
      <c r="C386" s="297"/>
      <c r="D386" s="278"/>
      <c r="E386" s="296"/>
      <c r="F386" s="296"/>
      <c r="G386" s="296"/>
    </row>
    <row r="387" spans="1:7" s="165" customFormat="1" x14ac:dyDescent="0.25">
      <c r="A387" s="278" t="s">
        <v>2108</v>
      </c>
      <c r="B387" s="278"/>
      <c r="C387" s="297"/>
      <c r="D387" s="278"/>
      <c r="E387" s="296"/>
      <c r="F387" s="296"/>
      <c r="G387" s="296"/>
    </row>
    <row r="388" spans="1:7" s="165" customFormat="1" x14ac:dyDescent="0.25">
      <c r="A388" s="278" t="s">
        <v>2109</v>
      </c>
      <c r="B388" s="278"/>
      <c r="C388" s="297"/>
      <c r="D388" s="278"/>
      <c r="E388" s="296"/>
      <c r="F388" s="296"/>
      <c r="G388" s="296"/>
    </row>
    <row r="389" spans="1:7" s="165" customFormat="1" x14ac:dyDescent="0.25">
      <c r="A389" s="278" t="s">
        <v>2110</v>
      </c>
      <c r="B389" s="278"/>
      <c r="C389" s="297"/>
      <c r="D389" s="278"/>
      <c r="E389" s="296"/>
      <c r="F389" s="296"/>
      <c r="G389" s="296"/>
    </row>
    <row r="390" spans="1:7" s="165" customFormat="1" x14ac:dyDescent="0.25">
      <c r="A390" s="278" t="s">
        <v>2111</v>
      </c>
      <c r="B390" s="278"/>
      <c r="C390" s="297"/>
      <c r="D390" s="278"/>
      <c r="E390" s="296"/>
      <c r="F390" s="296"/>
      <c r="G390" s="296"/>
    </row>
    <row r="391" spans="1:7" s="165" customFormat="1" x14ac:dyDescent="0.25">
      <c r="A391" s="278" t="s">
        <v>2112</v>
      </c>
      <c r="B391" s="278"/>
      <c r="C391" s="297"/>
      <c r="D391" s="278"/>
      <c r="E391" s="296"/>
      <c r="F391" s="296"/>
      <c r="G391" s="296"/>
    </row>
    <row r="392" spans="1:7" s="165" customFormat="1" x14ac:dyDescent="0.25">
      <c r="A392" s="278" t="s">
        <v>2113</v>
      </c>
      <c r="B392" s="278"/>
      <c r="C392" s="297"/>
      <c r="D392" s="278"/>
      <c r="E392" s="296"/>
      <c r="F392" s="296"/>
      <c r="G392" s="296"/>
    </row>
    <row r="393" spans="1:7" s="165" customFormat="1" x14ac:dyDescent="0.25">
      <c r="A393" s="278" t="s">
        <v>2114</v>
      </c>
      <c r="B393" s="278"/>
      <c r="C393" s="297"/>
      <c r="D393" s="278"/>
      <c r="E393" s="296"/>
      <c r="F393" s="296"/>
      <c r="G393" s="296"/>
    </row>
    <row r="394" spans="1:7" s="165" customFormat="1" x14ac:dyDescent="0.25">
      <c r="A394" s="278" t="s">
        <v>2115</v>
      </c>
      <c r="B394" s="278"/>
      <c r="C394" s="297"/>
      <c r="D394" s="278"/>
      <c r="E394" s="296"/>
      <c r="F394" s="296"/>
      <c r="G394" s="296"/>
    </row>
    <row r="395" spans="1:7" s="165" customFormat="1" x14ac:dyDescent="0.25">
      <c r="A395" s="278" t="s">
        <v>2116</v>
      </c>
      <c r="B395" s="278"/>
      <c r="C395" s="297"/>
      <c r="D395" s="278"/>
      <c r="E395" s="296"/>
      <c r="F395" s="296"/>
      <c r="G395" s="296"/>
    </row>
    <row r="396" spans="1:7" s="165" customFormat="1" x14ac:dyDescent="0.25">
      <c r="A396" s="278" t="s">
        <v>2117</v>
      </c>
      <c r="B396" s="278"/>
      <c r="C396" s="297"/>
      <c r="D396" s="278"/>
      <c r="E396" s="296"/>
      <c r="F396" s="296"/>
      <c r="G396" s="296"/>
    </row>
    <row r="397" spans="1:7" s="165" customFormat="1" x14ac:dyDescent="0.25">
      <c r="A397" s="278" t="s">
        <v>2118</v>
      </c>
      <c r="B397" s="278"/>
      <c r="C397" s="297"/>
      <c r="D397" s="278"/>
      <c r="E397" s="296"/>
      <c r="F397" s="296"/>
      <c r="G397" s="296"/>
    </row>
    <row r="398" spans="1:7" s="165" customFormat="1" x14ac:dyDescent="0.25">
      <c r="A398" s="278" t="s">
        <v>2119</v>
      </c>
      <c r="B398" s="278"/>
      <c r="C398" s="297"/>
      <c r="D398" s="278"/>
      <c r="E398" s="296"/>
      <c r="F398" s="296"/>
      <c r="G398" s="296"/>
    </row>
    <row r="399" spans="1:7" s="165" customFormat="1" x14ac:dyDescent="0.25">
      <c r="A399" s="278" t="s">
        <v>2120</v>
      </c>
      <c r="B399" s="278"/>
      <c r="C399" s="297"/>
      <c r="D399" s="278"/>
      <c r="E399" s="296"/>
      <c r="F399" s="296"/>
      <c r="G399" s="296"/>
    </row>
    <row r="400" spans="1:7" s="165" customFormat="1" x14ac:dyDescent="0.25">
      <c r="A400" s="278" t="s">
        <v>2121</v>
      </c>
      <c r="B400" s="278"/>
      <c r="C400" s="297"/>
      <c r="D400" s="278"/>
      <c r="E400" s="296"/>
      <c r="F400" s="296"/>
      <c r="G400" s="296"/>
    </row>
    <row r="401" spans="1:7" s="209" customFormat="1" x14ac:dyDescent="0.25">
      <c r="A401" s="278" t="s">
        <v>2122</v>
      </c>
      <c r="B401" s="278"/>
      <c r="C401" s="297"/>
      <c r="D401" s="278"/>
      <c r="E401" s="296"/>
      <c r="F401" s="296"/>
      <c r="G401" s="296"/>
    </row>
    <row r="402" spans="1:7" s="209" customFormat="1" x14ac:dyDescent="0.25">
      <c r="A402" s="278" t="s">
        <v>2123</v>
      </c>
      <c r="B402" s="278"/>
      <c r="C402" s="297"/>
      <c r="D402" s="278"/>
      <c r="E402" s="296"/>
      <c r="F402" s="296"/>
      <c r="G402" s="296"/>
    </row>
    <row r="403" spans="1:7" s="209" customFormat="1" x14ac:dyDescent="0.25">
      <c r="A403" s="278" t="s">
        <v>2124</v>
      </c>
      <c r="B403" s="278"/>
      <c r="C403" s="297"/>
      <c r="D403" s="278"/>
      <c r="E403" s="296"/>
      <c r="F403" s="296"/>
      <c r="G403" s="296"/>
    </row>
    <row r="404" spans="1:7" s="209" customFormat="1" x14ac:dyDescent="0.25">
      <c r="A404" s="278" t="s">
        <v>2125</v>
      </c>
      <c r="B404" s="278"/>
      <c r="C404" s="297"/>
      <c r="D404" s="278"/>
      <c r="E404" s="296"/>
      <c r="F404" s="296"/>
      <c r="G404" s="296"/>
    </row>
    <row r="405" spans="1:7" s="209" customFormat="1" x14ac:dyDescent="0.25">
      <c r="A405" s="278" t="s">
        <v>2126</v>
      </c>
      <c r="B405" s="278"/>
      <c r="C405" s="297"/>
      <c r="D405" s="278"/>
      <c r="E405" s="296"/>
      <c r="F405" s="296"/>
      <c r="G405" s="296"/>
    </row>
    <row r="406" spans="1:7" s="209" customFormat="1" x14ac:dyDescent="0.25">
      <c r="A406" s="278" t="s">
        <v>2127</v>
      </c>
      <c r="B406" s="278"/>
      <c r="C406" s="297"/>
      <c r="D406" s="278"/>
      <c r="E406" s="296"/>
      <c r="F406" s="296"/>
      <c r="G406" s="296"/>
    </row>
    <row r="407" spans="1:7" s="209" customFormat="1" x14ac:dyDescent="0.25">
      <c r="A407" s="278" t="s">
        <v>2128</v>
      </c>
      <c r="B407" s="278"/>
      <c r="C407" s="297"/>
      <c r="D407" s="278"/>
      <c r="E407" s="296"/>
      <c r="F407" s="296"/>
      <c r="G407" s="296"/>
    </row>
    <row r="408" spans="1:7" s="209" customFormat="1" x14ac:dyDescent="0.25">
      <c r="A408" s="278" t="s">
        <v>2129</v>
      </c>
      <c r="B408" s="278"/>
      <c r="C408" s="297"/>
      <c r="D408" s="278"/>
      <c r="E408" s="296"/>
      <c r="F408" s="296"/>
      <c r="G408" s="296"/>
    </row>
    <row r="409" spans="1:7" s="209" customFormat="1" x14ac:dyDescent="0.25">
      <c r="A409" s="278" t="s">
        <v>2130</v>
      </c>
      <c r="B409" s="278"/>
      <c r="C409" s="297"/>
      <c r="D409" s="278"/>
      <c r="E409" s="296"/>
      <c r="F409" s="296"/>
      <c r="G409" s="296"/>
    </row>
    <row r="410" spans="1:7" s="165" customFormat="1" x14ac:dyDescent="0.25">
      <c r="A410" s="278" t="s">
        <v>2131</v>
      </c>
      <c r="B410" s="278"/>
      <c r="C410" s="297"/>
      <c r="D410" s="278"/>
      <c r="E410" s="296"/>
      <c r="F410" s="296"/>
      <c r="G410" s="296"/>
    </row>
    <row r="411" spans="1:7" ht="18.75" x14ac:dyDescent="0.25">
      <c r="A411" s="126"/>
      <c r="B411" s="127" t="s">
        <v>757</v>
      </c>
      <c r="C411" s="126"/>
      <c r="D411" s="126"/>
      <c r="E411" s="126"/>
      <c r="F411" s="128"/>
      <c r="G411" s="128"/>
    </row>
    <row r="412" spans="1:7" ht="15" customHeight="1" x14ac:dyDescent="0.25">
      <c r="A412" s="113"/>
      <c r="B412" s="113" t="s">
        <v>1892</v>
      </c>
      <c r="C412" s="113" t="s">
        <v>638</v>
      </c>
      <c r="D412" s="113" t="s">
        <v>639</v>
      </c>
      <c r="E412" s="113"/>
      <c r="F412" s="113" t="s">
        <v>468</v>
      </c>
      <c r="G412" s="113" t="s">
        <v>640</v>
      </c>
    </row>
    <row r="413" spans="1:7" x14ac:dyDescent="0.25">
      <c r="A413" s="278" t="s">
        <v>1627</v>
      </c>
      <c r="B413" s="102" t="s">
        <v>642</v>
      </c>
      <c r="C413" s="388" t="s">
        <v>811</v>
      </c>
      <c r="D413" s="129"/>
      <c r="E413" s="129"/>
      <c r="F413" s="130"/>
      <c r="G413" s="130"/>
    </row>
    <row r="414" spans="1:7" x14ac:dyDescent="0.25">
      <c r="A414" s="298"/>
      <c r="D414" s="129"/>
      <c r="E414" s="129"/>
      <c r="F414" s="130"/>
      <c r="G414" s="130"/>
    </row>
    <row r="415" spans="1:7" x14ac:dyDescent="0.25">
      <c r="A415" s="278"/>
      <c r="B415" s="102" t="s">
        <v>643</v>
      </c>
      <c r="D415" s="129"/>
      <c r="E415" s="129"/>
      <c r="F415" s="130"/>
      <c r="G415" s="130"/>
    </row>
    <row r="416" spans="1:7" x14ac:dyDescent="0.25">
      <c r="A416" s="278" t="s">
        <v>1628</v>
      </c>
      <c r="B416" s="123" t="s">
        <v>560</v>
      </c>
      <c r="C416" s="388" t="s">
        <v>811</v>
      </c>
      <c r="D416" s="388" t="s">
        <v>811</v>
      </c>
      <c r="E416" s="129"/>
      <c r="F416" s="156" t="str">
        <f t="shared" ref="F416:F439" si="23">IF($C$440=0,"",IF(C416="[for completion]","",C416/$C$440))</f>
        <v/>
      </c>
      <c r="G416" s="156" t="str">
        <f t="shared" ref="G416:G439" si="24">IF($D$440=0,"",IF(D416="[for completion]","",D416/$D$440))</f>
        <v/>
      </c>
    </row>
    <row r="417" spans="1:7" x14ac:dyDescent="0.25">
      <c r="A417" s="278" t="s">
        <v>1629</v>
      </c>
      <c r="B417" s="123" t="s">
        <v>560</v>
      </c>
      <c r="C417" s="388" t="s">
        <v>811</v>
      </c>
      <c r="D417" s="388" t="s">
        <v>811</v>
      </c>
      <c r="E417" s="129"/>
      <c r="F417" s="156" t="str">
        <f t="shared" si="23"/>
        <v/>
      </c>
      <c r="G417" s="156" t="str">
        <f t="shared" si="24"/>
        <v/>
      </c>
    </row>
    <row r="418" spans="1:7" x14ac:dyDescent="0.25">
      <c r="A418" s="278" t="s">
        <v>1630</v>
      </c>
      <c r="B418" s="123" t="s">
        <v>560</v>
      </c>
      <c r="C418" s="388" t="s">
        <v>811</v>
      </c>
      <c r="D418" s="388" t="s">
        <v>811</v>
      </c>
      <c r="E418" s="129"/>
      <c r="F418" s="156" t="str">
        <f t="shared" si="23"/>
        <v/>
      </c>
      <c r="G418" s="156" t="str">
        <f t="shared" si="24"/>
        <v/>
      </c>
    </row>
    <row r="419" spans="1:7" x14ac:dyDescent="0.25">
      <c r="A419" s="278" t="s">
        <v>1631</v>
      </c>
      <c r="B419" s="123" t="s">
        <v>560</v>
      </c>
      <c r="C419" s="388" t="s">
        <v>811</v>
      </c>
      <c r="D419" s="388" t="s">
        <v>811</v>
      </c>
      <c r="E419" s="129"/>
      <c r="F419" s="156" t="str">
        <f t="shared" si="23"/>
        <v/>
      </c>
      <c r="G419" s="156" t="str">
        <f t="shared" si="24"/>
        <v/>
      </c>
    </row>
    <row r="420" spans="1:7" x14ac:dyDescent="0.25">
      <c r="A420" s="278" t="s">
        <v>1632</v>
      </c>
      <c r="B420" s="123" t="s">
        <v>560</v>
      </c>
      <c r="C420" s="388" t="s">
        <v>811</v>
      </c>
      <c r="D420" s="388" t="s">
        <v>811</v>
      </c>
      <c r="E420" s="129"/>
      <c r="F420" s="156" t="str">
        <f t="shared" si="23"/>
        <v/>
      </c>
      <c r="G420" s="156" t="str">
        <f t="shared" si="24"/>
        <v/>
      </c>
    </row>
    <row r="421" spans="1:7" x14ac:dyDescent="0.25">
      <c r="A421" s="278" t="s">
        <v>1633</v>
      </c>
      <c r="B421" s="123" t="s">
        <v>560</v>
      </c>
      <c r="C421" s="388" t="s">
        <v>811</v>
      </c>
      <c r="D421" s="388" t="s">
        <v>811</v>
      </c>
      <c r="E421" s="129"/>
      <c r="F421" s="156" t="str">
        <f t="shared" si="23"/>
        <v/>
      </c>
      <c r="G421" s="156" t="str">
        <f t="shared" si="24"/>
        <v/>
      </c>
    </row>
    <row r="422" spans="1:7" x14ac:dyDescent="0.25">
      <c r="A422" s="278" t="s">
        <v>1634</v>
      </c>
      <c r="B422" s="123" t="s">
        <v>560</v>
      </c>
      <c r="C422" s="388" t="s">
        <v>811</v>
      </c>
      <c r="D422" s="388" t="s">
        <v>811</v>
      </c>
      <c r="E422" s="129"/>
      <c r="F422" s="156" t="str">
        <f t="shared" si="23"/>
        <v/>
      </c>
      <c r="G422" s="156" t="str">
        <f t="shared" si="24"/>
        <v/>
      </c>
    </row>
    <row r="423" spans="1:7" x14ac:dyDescent="0.25">
      <c r="A423" s="278" t="s">
        <v>1635</v>
      </c>
      <c r="B423" s="123" t="s">
        <v>560</v>
      </c>
      <c r="C423" s="388" t="s">
        <v>811</v>
      </c>
      <c r="D423" s="388" t="s">
        <v>811</v>
      </c>
      <c r="E423" s="129"/>
      <c r="F423" s="156" t="str">
        <f t="shared" si="23"/>
        <v/>
      </c>
      <c r="G423" s="156" t="str">
        <f t="shared" si="24"/>
        <v/>
      </c>
    </row>
    <row r="424" spans="1:7" x14ac:dyDescent="0.25">
      <c r="A424" s="278" t="s">
        <v>1636</v>
      </c>
      <c r="B424" s="185" t="s">
        <v>560</v>
      </c>
      <c r="C424" s="388" t="s">
        <v>811</v>
      </c>
      <c r="D424" s="388" t="s">
        <v>811</v>
      </c>
      <c r="E424" s="129"/>
      <c r="F424" s="156" t="str">
        <f t="shared" si="23"/>
        <v/>
      </c>
      <c r="G424" s="156" t="str">
        <f t="shared" si="24"/>
        <v/>
      </c>
    </row>
    <row r="425" spans="1:7" x14ac:dyDescent="0.25">
      <c r="A425" s="278" t="s">
        <v>1893</v>
      </c>
      <c r="B425" s="123" t="s">
        <v>560</v>
      </c>
      <c r="C425" s="388" t="s">
        <v>811</v>
      </c>
      <c r="D425" s="388" t="s">
        <v>811</v>
      </c>
      <c r="E425" s="123"/>
      <c r="F425" s="156" t="str">
        <f t="shared" si="23"/>
        <v/>
      </c>
      <c r="G425" s="156" t="str">
        <f t="shared" si="24"/>
        <v/>
      </c>
    </row>
    <row r="426" spans="1:7" x14ac:dyDescent="0.25">
      <c r="A426" s="278" t="s">
        <v>1894</v>
      </c>
      <c r="B426" s="123" t="s">
        <v>560</v>
      </c>
      <c r="C426" s="388" t="s">
        <v>811</v>
      </c>
      <c r="D426" s="388" t="s">
        <v>811</v>
      </c>
      <c r="E426" s="123"/>
      <c r="F426" s="156" t="str">
        <f t="shared" si="23"/>
        <v/>
      </c>
      <c r="G426" s="156" t="str">
        <f t="shared" si="24"/>
        <v/>
      </c>
    </row>
    <row r="427" spans="1:7" x14ac:dyDescent="0.25">
      <c r="A427" s="278" t="s">
        <v>1895</v>
      </c>
      <c r="B427" s="123" t="s">
        <v>560</v>
      </c>
      <c r="C427" s="388" t="s">
        <v>811</v>
      </c>
      <c r="D427" s="388" t="s">
        <v>811</v>
      </c>
      <c r="E427" s="123"/>
      <c r="F427" s="156" t="str">
        <f t="shared" si="23"/>
        <v/>
      </c>
      <c r="G427" s="156" t="str">
        <f t="shared" si="24"/>
        <v/>
      </c>
    </row>
    <row r="428" spans="1:7" x14ac:dyDescent="0.25">
      <c r="A428" s="278" t="s">
        <v>1896</v>
      </c>
      <c r="B428" s="123" t="s">
        <v>560</v>
      </c>
      <c r="C428" s="388" t="s">
        <v>811</v>
      </c>
      <c r="D428" s="388" t="s">
        <v>811</v>
      </c>
      <c r="E428" s="123"/>
      <c r="F428" s="156" t="str">
        <f t="shared" si="23"/>
        <v/>
      </c>
      <c r="G428" s="156" t="str">
        <f t="shared" si="24"/>
        <v/>
      </c>
    </row>
    <row r="429" spans="1:7" x14ac:dyDescent="0.25">
      <c r="A429" s="278" t="s">
        <v>1897</v>
      </c>
      <c r="B429" s="123" t="s">
        <v>560</v>
      </c>
      <c r="C429" s="388" t="s">
        <v>811</v>
      </c>
      <c r="D429" s="388" t="s">
        <v>811</v>
      </c>
      <c r="E429" s="123"/>
      <c r="F429" s="156" t="str">
        <f t="shared" si="23"/>
        <v/>
      </c>
      <c r="G429" s="156" t="str">
        <f t="shared" si="24"/>
        <v/>
      </c>
    </row>
    <row r="430" spans="1:7" x14ac:dyDescent="0.25">
      <c r="A430" s="278" t="s">
        <v>1898</v>
      </c>
      <c r="B430" s="123" t="s">
        <v>560</v>
      </c>
      <c r="C430" s="388" t="s">
        <v>811</v>
      </c>
      <c r="D430" s="388" t="s">
        <v>811</v>
      </c>
      <c r="E430" s="123"/>
      <c r="F430" s="156" t="str">
        <f t="shared" si="23"/>
        <v/>
      </c>
      <c r="G430" s="156" t="str">
        <f t="shared" si="24"/>
        <v/>
      </c>
    </row>
    <row r="431" spans="1:7" x14ac:dyDescent="0.25">
      <c r="A431" s="278" t="s">
        <v>1899</v>
      </c>
      <c r="B431" s="123" t="s">
        <v>560</v>
      </c>
      <c r="C431" s="388" t="s">
        <v>811</v>
      </c>
      <c r="D431" s="388" t="s">
        <v>811</v>
      </c>
      <c r="F431" s="156" t="str">
        <f t="shared" si="23"/>
        <v/>
      </c>
      <c r="G431" s="156" t="str">
        <f t="shared" si="24"/>
        <v/>
      </c>
    </row>
    <row r="432" spans="1:7" x14ac:dyDescent="0.25">
      <c r="A432" s="278" t="s">
        <v>1900</v>
      </c>
      <c r="B432" s="123" t="s">
        <v>560</v>
      </c>
      <c r="C432" s="388" t="s">
        <v>811</v>
      </c>
      <c r="D432" s="388" t="s">
        <v>811</v>
      </c>
      <c r="E432" s="118"/>
      <c r="F432" s="156" t="str">
        <f t="shared" si="23"/>
        <v/>
      </c>
      <c r="G432" s="156" t="str">
        <f t="shared" si="24"/>
        <v/>
      </c>
    </row>
    <row r="433" spans="1:7" x14ac:dyDescent="0.25">
      <c r="A433" s="278" t="s">
        <v>1901</v>
      </c>
      <c r="B433" s="123" t="s">
        <v>560</v>
      </c>
      <c r="C433" s="388" t="s">
        <v>811</v>
      </c>
      <c r="D433" s="388" t="s">
        <v>811</v>
      </c>
      <c r="E433" s="118"/>
      <c r="F433" s="156" t="str">
        <f t="shared" si="23"/>
        <v/>
      </c>
      <c r="G433" s="156" t="str">
        <f t="shared" si="24"/>
        <v/>
      </c>
    </row>
    <row r="434" spans="1:7" x14ac:dyDescent="0.25">
      <c r="A434" s="278" t="s">
        <v>1902</v>
      </c>
      <c r="B434" s="123" t="s">
        <v>560</v>
      </c>
      <c r="C434" s="388" t="s">
        <v>811</v>
      </c>
      <c r="D434" s="388" t="s">
        <v>811</v>
      </c>
      <c r="E434" s="118"/>
      <c r="F434" s="156" t="str">
        <f t="shared" si="23"/>
        <v/>
      </c>
      <c r="G434" s="156" t="str">
        <f t="shared" si="24"/>
        <v/>
      </c>
    </row>
    <row r="435" spans="1:7" x14ac:dyDescent="0.25">
      <c r="A435" s="278" t="s">
        <v>1903</v>
      </c>
      <c r="B435" s="123" t="s">
        <v>560</v>
      </c>
      <c r="C435" s="388" t="s">
        <v>811</v>
      </c>
      <c r="D435" s="388" t="s">
        <v>811</v>
      </c>
      <c r="E435" s="118"/>
      <c r="F435" s="156" t="str">
        <f t="shared" si="23"/>
        <v/>
      </c>
      <c r="G435" s="156" t="str">
        <f t="shared" si="24"/>
        <v/>
      </c>
    </row>
    <row r="436" spans="1:7" x14ac:dyDescent="0.25">
      <c r="A436" s="278" t="s">
        <v>1904</v>
      </c>
      <c r="B436" s="123" t="s">
        <v>560</v>
      </c>
      <c r="C436" s="388" t="s">
        <v>811</v>
      </c>
      <c r="D436" s="388" t="s">
        <v>811</v>
      </c>
      <c r="E436" s="118"/>
      <c r="F436" s="156" t="str">
        <f t="shared" si="23"/>
        <v/>
      </c>
      <c r="G436" s="156" t="str">
        <f t="shared" si="24"/>
        <v/>
      </c>
    </row>
    <row r="437" spans="1:7" x14ac:dyDescent="0.25">
      <c r="A437" s="278" t="s">
        <v>1905</v>
      </c>
      <c r="B437" s="123" t="s">
        <v>560</v>
      </c>
      <c r="C437" s="388" t="s">
        <v>811</v>
      </c>
      <c r="D437" s="388" t="s">
        <v>811</v>
      </c>
      <c r="E437" s="118"/>
      <c r="F437" s="156" t="str">
        <f t="shared" si="23"/>
        <v/>
      </c>
      <c r="G437" s="156" t="str">
        <f t="shared" si="24"/>
        <v/>
      </c>
    </row>
    <row r="438" spans="1:7" x14ac:dyDescent="0.25">
      <c r="A438" s="278" t="s">
        <v>1906</v>
      </c>
      <c r="B438" s="123" t="s">
        <v>560</v>
      </c>
      <c r="C438" s="388" t="s">
        <v>811</v>
      </c>
      <c r="D438" s="388" t="s">
        <v>811</v>
      </c>
      <c r="E438" s="118"/>
      <c r="F438" s="156" t="str">
        <f t="shared" si="23"/>
        <v/>
      </c>
      <c r="G438" s="156" t="str">
        <f t="shared" si="24"/>
        <v/>
      </c>
    </row>
    <row r="439" spans="1:7" x14ac:dyDescent="0.25">
      <c r="A439" s="278" t="s">
        <v>1907</v>
      </c>
      <c r="B439" s="123" t="s">
        <v>560</v>
      </c>
      <c r="C439" s="388" t="s">
        <v>811</v>
      </c>
      <c r="D439" s="388" t="s">
        <v>811</v>
      </c>
      <c r="E439" s="118"/>
      <c r="F439" s="156" t="str">
        <f t="shared" si="23"/>
        <v/>
      </c>
      <c r="G439" s="156" t="str">
        <f t="shared" si="24"/>
        <v/>
      </c>
    </row>
    <row r="440" spans="1:7" x14ac:dyDescent="0.25">
      <c r="A440" s="278" t="s">
        <v>1908</v>
      </c>
      <c r="B440" s="185" t="s">
        <v>100</v>
      </c>
      <c r="C440" s="163">
        <f>SUM(C416:C439)</f>
        <v>0</v>
      </c>
      <c r="D440" s="161">
        <f>SUM(D416:D439)</f>
        <v>0</v>
      </c>
      <c r="E440" s="118"/>
      <c r="F440" s="162">
        <f>SUM(F416:F439)</f>
        <v>0</v>
      </c>
      <c r="G440" s="162">
        <f>SUM(G416:G439)</f>
        <v>0</v>
      </c>
    </row>
    <row r="441" spans="1:7" ht="15" customHeight="1" x14ac:dyDescent="0.25">
      <c r="A441" s="113"/>
      <c r="B441" s="113" t="s">
        <v>1909</v>
      </c>
      <c r="C441" s="113" t="s">
        <v>638</v>
      </c>
      <c r="D441" s="113" t="s">
        <v>639</v>
      </c>
      <c r="E441" s="113"/>
      <c r="F441" s="113" t="s">
        <v>468</v>
      </c>
      <c r="G441" s="113" t="s">
        <v>640</v>
      </c>
    </row>
    <row r="442" spans="1:7" x14ac:dyDescent="0.25">
      <c r="A442" s="278" t="s">
        <v>1637</v>
      </c>
      <c r="B442" s="102" t="s">
        <v>671</v>
      </c>
      <c r="C442" s="388" t="s">
        <v>811</v>
      </c>
      <c r="G442" s="102"/>
    </row>
    <row r="443" spans="1:7" x14ac:dyDescent="0.25">
      <c r="A443" s="278"/>
      <c r="G443" s="102"/>
    </row>
    <row r="444" spans="1:7" x14ac:dyDescent="0.25">
      <c r="A444" s="278"/>
      <c r="B444" s="123" t="s">
        <v>672</v>
      </c>
      <c r="G444" s="102"/>
    </row>
    <row r="445" spans="1:7" x14ac:dyDescent="0.25">
      <c r="A445" s="278" t="s">
        <v>1638</v>
      </c>
      <c r="B445" s="102" t="s">
        <v>674</v>
      </c>
      <c r="C445" s="388" t="s">
        <v>811</v>
      </c>
      <c r="D445" s="388" t="s">
        <v>811</v>
      </c>
      <c r="F445" s="156" t="str">
        <f>IF($C$453=0,"",IF(C445="[for completion]","",C445/$C$453))</f>
        <v/>
      </c>
      <c r="G445" s="156" t="str">
        <f>IF($D$453=0,"",IF(D445="[for completion]","",D445/$D$453))</f>
        <v/>
      </c>
    </row>
    <row r="446" spans="1:7" x14ac:dyDescent="0.25">
      <c r="A446" s="278" t="s">
        <v>1639</v>
      </c>
      <c r="B446" s="102" t="s">
        <v>676</v>
      </c>
      <c r="C446" s="388" t="s">
        <v>811</v>
      </c>
      <c r="D446" s="388" t="s">
        <v>811</v>
      </c>
      <c r="F446" s="156" t="str">
        <f t="shared" ref="F446:F459" si="25">IF($C$453=0,"",IF(C446="[for completion]","",C446/$C$453))</f>
        <v/>
      </c>
      <c r="G446" s="156" t="str">
        <f t="shared" ref="G446:G459" si="26">IF($D$453=0,"",IF(D446="[for completion]","",D446/$D$453))</f>
        <v/>
      </c>
    </row>
    <row r="447" spans="1:7" x14ac:dyDescent="0.25">
      <c r="A447" s="278" t="s">
        <v>1640</v>
      </c>
      <c r="B447" s="102" t="s">
        <v>678</v>
      </c>
      <c r="C447" s="388" t="s">
        <v>811</v>
      </c>
      <c r="D447" s="388" t="s">
        <v>811</v>
      </c>
      <c r="F447" s="156" t="str">
        <f t="shared" si="25"/>
        <v/>
      </c>
      <c r="G447" s="156" t="str">
        <f t="shared" si="26"/>
        <v/>
      </c>
    </row>
    <row r="448" spans="1:7" x14ac:dyDescent="0.25">
      <c r="A448" s="278" t="s">
        <v>1641</v>
      </c>
      <c r="B448" s="102" t="s">
        <v>680</v>
      </c>
      <c r="C448" s="388" t="s">
        <v>811</v>
      </c>
      <c r="D448" s="388" t="s">
        <v>811</v>
      </c>
      <c r="F448" s="156" t="str">
        <f t="shared" si="25"/>
        <v/>
      </c>
      <c r="G448" s="156" t="str">
        <f t="shared" si="26"/>
        <v/>
      </c>
    </row>
    <row r="449" spans="1:7" x14ac:dyDescent="0.25">
      <c r="A449" s="278" t="s">
        <v>1642</v>
      </c>
      <c r="B449" s="102" t="s">
        <v>682</v>
      </c>
      <c r="C449" s="388" t="s">
        <v>811</v>
      </c>
      <c r="D449" s="388" t="s">
        <v>811</v>
      </c>
      <c r="F449" s="156" t="str">
        <f t="shared" si="25"/>
        <v/>
      </c>
      <c r="G449" s="156" t="str">
        <f t="shared" si="26"/>
        <v/>
      </c>
    </row>
    <row r="450" spans="1:7" x14ac:dyDescent="0.25">
      <c r="A450" s="278" t="s">
        <v>1643</v>
      </c>
      <c r="B450" s="102" t="s">
        <v>684</v>
      </c>
      <c r="C450" s="388" t="s">
        <v>811</v>
      </c>
      <c r="D450" s="388" t="s">
        <v>811</v>
      </c>
      <c r="F450" s="156" t="str">
        <f t="shared" si="25"/>
        <v/>
      </c>
      <c r="G450" s="156" t="str">
        <f t="shared" si="26"/>
        <v/>
      </c>
    </row>
    <row r="451" spans="1:7" x14ac:dyDescent="0.25">
      <c r="A451" s="278" t="s">
        <v>1644</v>
      </c>
      <c r="B451" s="102" t="s">
        <v>686</v>
      </c>
      <c r="C451" s="388" t="s">
        <v>811</v>
      </c>
      <c r="D451" s="388" t="s">
        <v>811</v>
      </c>
      <c r="F451" s="156" t="str">
        <f t="shared" si="25"/>
        <v/>
      </c>
      <c r="G451" s="156" t="str">
        <f t="shared" si="26"/>
        <v/>
      </c>
    </row>
    <row r="452" spans="1:7" x14ac:dyDescent="0.25">
      <c r="A452" s="278" t="s">
        <v>1645</v>
      </c>
      <c r="B452" s="102" t="s">
        <v>688</v>
      </c>
      <c r="C452" s="388" t="s">
        <v>811</v>
      </c>
      <c r="D452" s="388" t="s">
        <v>811</v>
      </c>
      <c r="F452" s="156" t="str">
        <f t="shared" si="25"/>
        <v/>
      </c>
      <c r="G452" s="156" t="str">
        <f t="shared" si="26"/>
        <v/>
      </c>
    </row>
    <row r="453" spans="1:7" x14ac:dyDescent="0.25">
      <c r="A453" s="278" t="s">
        <v>1646</v>
      </c>
      <c r="B453" s="132" t="s">
        <v>100</v>
      </c>
      <c r="C453" s="157">
        <f>SUM(C445:C452)</f>
        <v>0</v>
      </c>
      <c r="D453" s="160">
        <f>SUM(D445:D452)</f>
        <v>0</v>
      </c>
      <c r="F453" s="136">
        <f>SUM(F445:F452)</f>
        <v>0</v>
      </c>
      <c r="G453" s="136">
        <f>SUM(G445:G452)</f>
        <v>0</v>
      </c>
    </row>
    <row r="454" spans="1:7" outlineLevel="1" x14ac:dyDescent="0.25">
      <c r="A454" s="278" t="s">
        <v>1647</v>
      </c>
      <c r="B454" s="119" t="s">
        <v>691</v>
      </c>
      <c r="C454" s="157"/>
      <c r="D454" s="160"/>
      <c r="F454" s="156" t="str">
        <f t="shared" si="25"/>
        <v/>
      </c>
      <c r="G454" s="156" t="str">
        <f t="shared" si="26"/>
        <v/>
      </c>
    </row>
    <row r="455" spans="1:7" outlineLevel="1" x14ac:dyDescent="0.25">
      <c r="A455" s="278" t="s">
        <v>1648</v>
      </c>
      <c r="B455" s="119" t="s">
        <v>693</v>
      </c>
      <c r="C455" s="157"/>
      <c r="D455" s="160"/>
      <c r="F455" s="156" t="str">
        <f t="shared" si="25"/>
        <v/>
      </c>
      <c r="G455" s="156" t="str">
        <f t="shared" si="26"/>
        <v/>
      </c>
    </row>
    <row r="456" spans="1:7" outlineLevel="1" x14ac:dyDescent="0.25">
      <c r="A456" s="278" t="s">
        <v>1649</v>
      </c>
      <c r="B456" s="119" t="s">
        <v>695</v>
      </c>
      <c r="C456" s="157"/>
      <c r="D456" s="160"/>
      <c r="F456" s="156" t="str">
        <f t="shared" si="25"/>
        <v/>
      </c>
      <c r="G456" s="156" t="str">
        <f t="shared" si="26"/>
        <v/>
      </c>
    </row>
    <row r="457" spans="1:7" outlineLevel="1" x14ac:dyDescent="0.25">
      <c r="A457" s="278" t="s">
        <v>1650</v>
      </c>
      <c r="B457" s="119" t="s">
        <v>697</v>
      </c>
      <c r="C457" s="157"/>
      <c r="D457" s="160"/>
      <c r="F457" s="156" t="str">
        <f t="shared" si="25"/>
        <v/>
      </c>
      <c r="G457" s="156" t="str">
        <f t="shared" si="26"/>
        <v/>
      </c>
    </row>
    <row r="458" spans="1:7" outlineLevel="1" x14ac:dyDescent="0.25">
      <c r="A458" s="278" t="s">
        <v>1651</v>
      </c>
      <c r="B458" s="119" t="s">
        <v>699</v>
      </c>
      <c r="C458" s="157"/>
      <c r="D458" s="160"/>
      <c r="F458" s="156" t="str">
        <f t="shared" si="25"/>
        <v/>
      </c>
      <c r="G458" s="156" t="str">
        <f t="shared" si="26"/>
        <v/>
      </c>
    </row>
    <row r="459" spans="1:7" outlineLevel="1" x14ac:dyDescent="0.25">
      <c r="A459" s="278" t="s">
        <v>1652</v>
      </c>
      <c r="B459" s="119" t="s">
        <v>701</v>
      </c>
      <c r="C459" s="157"/>
      <c r="D459" s="160"/>
      <c r="F459" s="156" t="str">
        <f t="shared" si="25"/>
        <v/>
      </c>
      <c r="G459" s="156" t="str">
        <f t="shared" si="26"/>
        <v/>
      </c>
    </row>
    <row r="460" spans="1:7" outlineLevel="1" x14ac:dyDescent="0.25">
      <c r="A460" s="278" t="s">
        <v>1653</v>
      </c>
      <c r="B460" s="119"/>
      <c r="F460" s="116"/>
      <c r="G460" s="116"/>
    </row>
    <row r="461" spans="1:7" outlineLevel="1" x14ac:dyDescent="0.25">
      <c r="A461" s="278" t="s">
        <v>1654</v>
      </c>
      <c r="B461" s="119"/>
      <c r="F461" s="116"/>
      <c r="G461" s="116"/>
    </row>
    <row r="462" spans="1:7" outlineLevel="1" x14ac:dyDescent="0.25">
      <c r="A462" s="278" t="s">
        <v>1655</v>
      </c>
      <c r="B462" s="119"/>
      <c r="F462" s="118"/>
      <c r="G462" s="118"/>
    </row>
    <row r="463" spans="1:7" ht="15" customHeight="1" x14ac:dyDescent="0.25">
      <c r="A463" s="113"/>
      <c r="B463" s="113" t="s">
        <v>1979</v>
      </c>
      <c r="C463" s="113" t="s">
        <v>638</v>
      </c>
      <c r="D463" s="113" t="s">
        <v>639</v>
      </c>
      <c r="E463" s="113"/>
      <c r="F463" s="113" t="s">
        <v>468</v>
      </c>
      <c r="G463" s="113" t="s">
        <v>640</v>
      </c>
    </row>
    <row r="464" spans="1:7" x14ac:dyDescent="0.25">
      <c r="A464" s="278" t="s">
        <v>1745</v>
      </c>
      <c r="B464" s="102" t="s">
        <v>671</v>
      </c>
      <c r="C464" s="388" t="s">
        <v>811</v>
      </c>
      <c r="G464" s="102"/>
    </row>
    <row r="465" spans="1:7" x14ac:dyDescent="0.25">
      <c r="A465" s="278"/>
      <c r="G465" s="102"/>
    </row>
    <row r="466" spans="1:7" x14ac:dyDescent="0.25">
      <c r="A466" s="278"/>
      <c r="B466" s="123" t="s">
        <v>672</v>
      </c>
      <c r="G466" s="102"/>
    </row>
    <row r="467" spans="1:7" x14ac:dyDescent="0.25">
      <c r="A467" s="278" t="s">
        <v>1746</v>
      </c>
      <c r="B467" s="102" t="s">
        <v>674</v>
      </c>
      <c r="C467" s="388" t="s">
        <v>811</v>
      </c>
      <c r="D467" s="388" t="s">
        <v>811</v>
      </c>
      <c r="F467" s="156" t="str">
        <f>IF($C$475=0,"",IF(C467="[Mark as ND1 if not relevant]","",C467/$C$475))</f>
        <v/>
      </c>
      <c r="G467" s="156" t="str">
        <f>IF($D$475=0,"",IF(D467="[Mark as ND1 if not relevant]","",D467/$D$475))</f>
        <v/>
      </c>
    </row>
    <row r="468" spans="1:7" x14ac:dyDescent="0.25">
      <c r="A468" s="278" t="s">
        <v>1747</v>
      </c>
      <c r="B468" s="102" t="s">
        <v>676</v>
      </c>
      <c r="C468" s="388" t="s">
        <v>811</v>
      </c>
      <c r="D468" s="388" t="s">
        <v>811</v>
      </c>
      <c r="F468" s="156" t="str">
        <f t="shared" ref="F468:F474" si="27">IF($C$475=0,"",IF(C468="[Mark as ND1 if not relevant]","",C468/$C$475))</f>
        <v/>
      </c>
      <c r="G468" s="156" t="str">
        <f t="shared" ref="G468:G474" si="28">IF($D$475=0,"",IF(D468="[Mark as ND1 if not relevant]","",D468/$D$475))</f>
        <v/>
      </c>
    </row>
    <row r="469" spans="1:7" x14ac:dyDescent="0.25">
      <c r="A469" s="278" t="s">
        <v>1748</v>
      </c>
      <c r="B469" s="102" t="s">
        <v>678</v>
      </c>
      <c r="C469" s="388" t="s">
        <v>811</v>
      </c>
      <c r="D469" s="388" t="s">
        <v>811</v>
      </c>
      <c r="F469" s="156" t="str">
        <f t="shared" si="27"/>
        <v/>
      </c>
      <c r="G469" s="156" t="str">
        <f t="shared" si="28"/>
        <v/>
      </c>
    </row>
    <row r="470" spans="1:7" x14ac:dyDescent="0.25">
      <c r="A470" s="278" t="s">
        <v>1749</v>
      </c>
      <c r="B470" s="102" t="s">
        <v>680</v>
      </c>
      <c r="C470" s="388" t="s">
        <v>811</v>
      </c>
      <c r="D470" s="388" t="s">
        <v>811</v>
      </c>
      <c r="F470" s="156" t="str">
        <f t="shared" si="27"/>
        <v/>
      </c>
      <c r="G470" s="156" t="str">
        <f t="shared" si="28"/>
        <v/>
      </c>
    </row>
    <row r="471" spans="1:7" x14ac:dyDescent="0.25">
      <c r="A471" s="278" t="s">
        <v>1750</v>
      </c>
      <c r="B471" s="102" t="s">
        <v>682</v>
      </c>
      <c r="C471" s="388" t="s">
        <v>811</v>
      </c>
      <c r="D471" s="388" t="s">
        <v>811</v>
      </c>
      <c r="F471" s="156" t="str">
        <f t="shared" si="27"/>
        <v/>
      </c>
      <c r="G471" s="156" t="str">
        <f t="shared" si="28"/>
        <v/>
      </c>
    </row>
    <row r="472" spans="1:7" x14ac:dyDescent="0.25">
      <c r="A472" s="278" t="s">
        <v>1751</v>
      </c>
      <c r="B472" s="102" t="s">
        <v>684</v>
      </c>
      <c r="C472" s="388" t="s">
        <v>811</v>
      </c>
      <c r="D472" s="388" t="s">
        <v>811</v>
      </c>
      <c r="F472" s="156" t="str">
        <f t="shared" si="27"/>
        <v/>
      </c>
      <c r="G472" s="156" t="str">
        <f t="shared" si="28"/>
        <v/>
      </c>
    </row>
    <row r="473" spans="1:7" x14ac:dyDescent="0.25">
      <c r="A473" s="278" t="s">
        <v>1752</v>
      </c>
      <c r="B473" s="102" t="s">
        <v>686</v>
      </c>
      <c r="C473" s="388" t="s">
        <v>811</v>
      </c>
      <c r="D473" s="388" t="s">
        <v>811</v>
      </c>
      <c r="F473" s="156" t="str">
        <f t="shared" si="27"/>
        <v/>
      </c>
      <c r="G473" s="156" t="str">
        <f t="shared" si="28"/>
        <v/>
      </c>
    </row>
    <row r="474" spans="1:7" x14ac:dyDescent="0.25">
      <c r="A474" s="278" t="s">
        <v>1753</v>
      </c>
      <c r="B474" s="102" t="s">
        <v>688</v>
      </c>
      <c r="C474" s="388" t="s">
        <v>811</v>
      </c>
      <c r="D474" s="388" t="s">
        <v>811</v>
      </c>
      <c r="F474" s="156" t="str">
        <f t="shared" si="27"/>
        <v/>
      </c>
      <c r="G474" s="156" t="str">
        <f t="shared" si="28"/>
        <v/>
      </c>
    </row>
    <row r="475" spans="1:7" x14ac:dyDescent="0.25">
      <c r="A475" s="278" t="s">
        <v>1754</v>
      </c>
      <c r="B475" s="132" t="s">
        <v>100</v>
      </c>
      <c r="C475" s="157">
        <f>SUM(C467:C474)</f>
        <v>0</v>
      </c>
      <c r="D475" s="160">
        <f>SUM(D467:D474)</f>
        <v>0</v>
      </c>
      <c r="F475" s="136">
        <f>SUM(F467:F474)</f>
        <v>0</v>
      </c>
      <c r="G475" s="136">
        <f>SUM(G467:G474)</f>
        <v>0</v>
      </c>
    </row>
    <row r="476" spans="1:7" outlineLevel="1" x14ac:dyDescent="0.25">
      <c r="A476" s="278" t="s">
        <v>1755</v>
      </c>
      <c r="B476" s="119" t="s">
        <v>691</v>
      </c>
      <c r="C476" s="157"/>
      <c r="D476" s="160"/>
      <c r="F476" s="156" t="str">
        <f t="shared" ref="F476:F481" si="29">IF($C$475=0,"",IF(C476="[for completion]","",C476/$C$475))</f>
        <v/>
      </c>
      <c r="G476" s="156" t="str">
        <f t="shared" ref="G476:G481" si="30">IF($D$475=0,"",IF(D476="[for completion]","",D476/$D$475))</f>
        <v/>
      </c>
    </row>
    <row r="477" spans="1:7" outlineLevel="1" x14ac:dyDescent="0.25">
      <c r="A477" s="278" t="s">
        <v>1756</v>
      </c>
      <c r="B477" s="119" t="s">
        <v>693</v>
      </c>
      <c r="C477" s="157"/>
      <c r="D477" s="160"/>
      <c r="F477" s="156" t="str">
        <f t="shared" si="29"/>
        <v/>
      </c>
      <c r="G477" s="156" t="str">
        <f t="shared" si="30"/>
        <v/>
      </c>
    </row>
    <row r="478" spans="1:7" outlineLevel="1" x14ac:dyDescent="0.25">
      <c r="A478" s="278" t="s">
        <v>1757</v>
      </c>
      <c r="B478" s="119" t="s">
        <v>695</v>
      </c>
      <c r="C478" s="157"/>
      <c r="D478" s="160"/>
      <c r="F478" s="156" t="str">
        <f t="shared" si="29"/>
        <v/>
      </c>
      <c r="G478" s="156" t="str">
        <f t="shared" si="30"/>
        <v/>
      </c>
    </row>
    <row r="479" spans="1:7" outlineLevel="1" x14ac:dyDescent="0.25">
      <c r="A479" s="278" t="s">
        <v>1758</v>
      </c>
      <c r="B479" s="119" t="s">
        <v>697</v>
      </c>
      <c r="C479" s="157"/>
      <c r="D479" s="160"/>
      <c r="F479" s="156" t="str">
        <f t="shared" si="29"/>
        <v/>
      </c>
      <c r="G479" s="156" t="str">
        <f t="shared" si="30"/>
        <v/>
      </c>
    </row>
    <row r="480" spans="1:7" outlineLevel="1" x14ac:dyDescent="0.25">
      <c r="A480" s="278" t="s">
        <v>1759</v>
      </c>
      <c r="B480" s="119" t="s">
        <v>699</v>
      </c>
      <c r="C480" s="157"/>
      <c r="D480" s="160"/>
      <c r="F480" s="156" t="str">
        <f t="shared" si="29"/>
        <v/>
      </c>
      <c r="G480" s="156" t="str">
        <f t="shared" si="30"/>
        <v/>
      </c>
    </row>
    <row r="481" spans="1:7" outlineLevel="1" x14ac:dyDescent="0.25">
      <c r="A481" s="278" t="s">
        <v>1760</v>
      </c>
      <c r="B481" s="119" t="s">
        <v>701</v>
      </c>
      <c r="C481" s="157"/>
      <c r="D481" s="160"/>
      <c r="F481" s="156" t="str">
        <f t="shared" si="29"/>
        <v/>
      </c>
      <c r="G481" s="156" t="str">
        <f t="shared" si="30"/>
        <v/>
      </c>
    </row>
    <row r="482" spans="1:7" outlineLevel="1" x14ac:dyDescent="0.25">
      <c r="A482" s="278" t="s">
        <v>1761</v>
      </c>
      <c r="B482" s="119"/>
      <c r="F482" s="156"/>
      <c r="G482" s="156"/>
    </row>
    <row r="483" spans="1:7" outlineLevel="1" x14ac:dyDescent="0.25">
      <c r="A483" s="278" t="s">
        <v>1762</v>
      </c>
      <c r="B483" s="119"/>
      <c r="F483" s="156"/>
      <c r="G483" s="156"/>
    </row>
    <row r="484" spans="1:7" outlineLevel="1" x14ac:dyDescent="0.25">
      <c r="A484" s="278" t="s">
        <v>1763</v>
      </c>
      <c r="B484" s="119"/>
      <c r="F484" s="156"/>
      <c r="G484" s="136"/>
    </row>
    <row r="485" spans="1:7" ht="15" customHeight="1" x14ac:dyDescent="0.25">
      <c r="A485" s="113"/>
      <c r="B485" s="113" t="s">
        <v>1980</v>
      </c>
      <c r="C485" s="113" t="s">
        <v>758</v>
      </c>
      <c r="D485" s="113"/>
      <c r="E485" s="113"/>
      <c r="F485" s="113"/>
      <c r="G485" s="115"/>
    </row>
    <row r="486" spans="1:7" x14ac:dyDescent="0.25">
      <c r="A486" s="278" t="s">
        <v>2039</v>
      </c>
      <c r="B486" s="123" t="s">
        <v>759</v>
      </c>
      <c r="C486" s="388" t="s">
        <v>811</v>
      </c>
      <c r="G486" s="102"/>
    </row>
    <row r="487" spans="1:7" x14ac:dyDescent="0.25">
      <c r="A487" s="278" t="s">
        <v>2040</v>
      </c>
      <c r="B487" s="123" t="s">
        <v>760</v>
      </c>
      <c r="C487" s="388" t="s">
        <v>811</v>
      </c>
      <c r="G487" s="102"/>
    </row>
    <row r="488" spans="1:7" x14ac:dyDescent="0.25">
      <c r="A488" s="278" t="s">
        <v>2041</v>
      </c>
      <c r="B488" s="123" t="s">
        <v>761</v>
      </c>
      <c r="C488" s="388" t="s">
        <v>811</v>
      </c>
      <c r="G488" s="102"/>
    </row>
    <row r="489" spans="1:7" x14ac:dyDescent="0.25">
      <c r="A489" s="278" t="s">
        <v>2042</v>
      </c>
      <c r="B489" s="123" t="s">
        <v>762</v>
      </c>
      <c r="C489" s="388" t="s">
        <v>811</v>
      </c>
      <c r="G489" s="102"/>
    </row>
    <row r="490" spans="1:7" x14ac:dyDescent="0.25">
      <c r="A490" s="278" t="s">
        <v>2043</v>
      </c>
      <c r="B490" s="123" t="s">
        <v>763</v>
      </c>
      <c r="C490" s="388" t="s">
        <v>811</v>
      </c>
      <c r="G490" s="102"/>
    </row>
    <row r="491" spans="1:7" x14ac:dyDescent="0.25">
      <c r="A491" s="278" t="s">
        <v>2044</v>
      </c>
      <c r="B491" s="123" t="s">
        <v>764</v>
      </c>
      <c r="C491" s="388" t="s">
        <v>811</v>
      </c>
      <c r="G491" s="102"/>
    </row>
    <row r="492" spans="1:7" x14ac:dyDescent="0.25">
      <c r="A492" s="278" t="s">
        <v>2045</v>
      </c>
      <c r="B492" s="123" t="s">
        <v>765</v>
      </c>
      <c r="C492" s="388" t="s">
        <v>811</v>
      </c>
      <c r="G492" s="102"/>
    </row>
    <row r="493" spans="1:7" s="214" customFormat="1" x14ac:dyDescent="0.25">
      <c r="A493" s="278" t="s">
        <v>2046</v>
      </c>
      <c r="B493" s="185" t="s">
        <v>1778</v>
      </c>
      <c r="C493" s="388" t="s">
        <v>811</v>
      </c>
      <c r="D493" s="215"/>
      <c r="E493" s="215"/>
      <c r="F493" s="215"/>
      <c r="G493" s="215"/>
    </row>
    <row r="494" spans="1:7" s="214" customFormat="1" x14ac:dyDescent="0.25">
      <c r="A494" s="278" t="s">
        <v>2047</v>
      </c>
      <c r="B494" s="185" t="s">
        <v>1779</v>
      </c>
      <c r="C494" s="388" t="s">
        <v>811</v>
      </c>
      <c r="D494" s="215"/>
      <c r="E494" s="215"/>
      <c r="F494" s="215"/>
      <c r="G494" s="215"/>
    </row>
    <row r="495" spans="1:7" s="214" customFormat="1" x14ac:dyDescent="0.25">
      <c r="A495" s="278" t="s">
        <v>2048</v>
      </c>
      <c r="B495" s="185" t="s">
        <v>1780</v>
      </c>
      <c r="C495" s="388" t="s">
        <v>811</v>
      </c>
      <c r="D495" s="215"/>
      <c r="E495" s="215"/>
      <c r="F495" s="215"/>
      <c r="G495" s="215"/>
    </row>
    <row r="496" spans="1:7" x14ac:dyDescent="0.25">
      <c r="A496" s="278" t="s">
        <v>2049</v>
      </c>
      <c r="B496" s="185" t="s">
        <v>766</v>
      </c>
      <c r="C496" s="388" t="s">
        <v>811</v>
      </c>
      <c r="G496" s="102"/>
    </row>
    <row r="497" spans="1:7" x14ac:dyDescent="0.25">
      <c r="A497" s="278" t="s">
        <v>2050</v>
      </c>
      <c r="B497" s="185" t="s">
        <v>767</v>
      </c>
      <c r="C497" s="388" t="s">
        <v>811</v>
      </c>
      <c r="G497" s="102"/>
    </row>
    <row r="498" spans="1:7" x14ac:dyDescent="0.25">
      <c r="A498" s="278" t="s">
        <v>2051</v>
      </c>
      <c r="B498" s="185" t="s">
        <v>98</v>
      </c>
      <c r="C498" s="388" t="s">
        <v>811</v>
      </c>
      <c r="G498" s="102"/>
    </row>
    <row r="499" spans="1:7" outlineLevel="1" x14ac:dyDescent="0.25">
      <c r="A499" s="278" t="s">
        <v>2052</v>
      </c>
      <c r="B499" s="182" t="s">
        <v>1781</v>
      </c>
      <c r="C499" s="136"/>
      <c r="G499" s="102"/>
    </row>
    <row r="500" spans="1:7" outlineLevel="1" x14ac:dyDescent="0.25">
      <c r="A500" s="278" t="s">
        <v>2053</v>
      </c>
      <c r="B500" s="182" t="s">
        <v>102</v>
      </c>
      <c r="C500" s="136"/>
      <c r="G500" s="102"/>
    </row>
    <row r="501" spans="1:7" outlineLevel="1" x14ac:dyDescent="0.25">
      <c r="A501" s="278" t="s">
        <v>2054</v>
      </c>
      <c r="B501" s="119" t="s">
        <v>102</v>
      </c>
      <c r="C501" s="136"/>
      <c r="G501" s="102"/>
    </row>
    <row r="502" spans="1:7" outlineLevel="1" x14ac:dyDescent="0.25">
      <c r="A502" s="278" t="s">
        <v>2055</v>
      </c>
      <c r="B502" s="119" t="s">
        <v>102</v>
      </c>
      <c r="C502" s="136"/>
      <c r="G502" s="102"/>
    </row>
    <row r="503" spans="1:7" outlineLevel="1" x14ac:dyDescent="0.25">
      <c r="A503" s="278" t="s">
        <v>2056</v>
      </c>
      <c r="B503" s="119" t="s">
        <v>102</v>
      </c>
      <c r="C503" s="136"/>
      <c r="G503" s="102"/>
    </row>
    <row r="504" spans="1:7" outlineLevel="1" x14ac:dyDescent="0.25">
      <c r="A504" s="278" t="s">
        <v>2057</v>
      </c>
      <c r="B504" s="119" t="s">
        <v>102</v>
      </c>
      <c r="C504" s="136"/>
      <c r="G504" s="102"/>
    </row>
    <row r="505" spans="1:7" outlineLevel="1" x14ac:dyDescent="0.25">
      <c r="A505" s="278" t="s">
        <v>2058</v>
      </c>
      <c r="B505" s="119" t="s">
        <v>102</v>
      </c>
      <c r="C505" s="136"/>
      <c r="G505" s="102"/>
    </row>
    <row r="506" spans="1:7" outlineLevel="1" x14ac:dyDescent="0.25">
      <c r="A506" s="278" t="s">
        <v>2059</v>
      </c>
      <c r="B506" s="119" t="s">
        <v>102</v>
      </c>
      <c r="C506" s="136"/>
      <c r="G506" s="102"/>
    </row>
    <row r="507" spans="1:7" outlineLevel="1" x14ac:dyDescent="0.25">
      <c r="A507" s="278" t="s">
        <v>2060</v>
      </c>
      <c r="B507" s="119" t="s">
        <v>102</v>
      </c>
      <c r="C507" s="136"/>
      <c r="G507" s="102"/>
    </row>
    <row r="508" spans="1:7" outlineLevel="1" x14ac:dyDescent="0.25">
      <c r="A508" s="278" t="s">
        <v>2061</v>
      </c>
      <c r="B508" s="119" t="s">
        <v>102</v>
      </c>
      <c r="C508" s="136"/>
      <c r="G508" s="102"/>
    </row>
    <row r="509" spans="1:7" outlineLevel="1" x14ac:dyDescent="0.25">
      <c r="A509" s="278" t="s">
        <v>2062</v>
      </c>
      <c r="B509" s="119" t="s">
        <v>102</v>
      </c>
      <c r="C509" s="136"/>
      <c r="G509" s="102"/>
    </row>
    <row r="510" spans="1:7" outlineLevel="1" x14ac:dyDescent="0.25">
      <c r="A510" s="278" t="s">
        <v>2063</v>
      </c>
      <c r="B510" s="119" t="s">
        <v>102</v>
      </c>
      <c r="C510" s="136"/>
    </row>
    <row r="511" spans="1:7" outlineLevel="1" x14ac:dyDescent="0.25">
      <c r="A511" s="278" t="s">
        <v>2064</v>
      </c>
      <c r="B511" s="119" t="s">
        <v>102</v>
      </c>
      <c r="C511" s="136"/>
    </row>
    <row r="512" spans="1:7" outlineLevel="1" x14ac:dyDescent="0.25">
      <c r="A512" s="278" t="s">
        <v>2065</v>
      </c>
      <c r="B512" s="119" t="s">
        <v>102</v>
      </c>
      <c r="C512" s="136"/>
    </row>
    <row r="513" spans="1:7" s="165" customFormat="1" x14ac:dyDescent="0.25">
      <c r="A513" s="147"/>
      <c r="B513" s="147" t="s">
        <v>2066</v>
      </c>
      <c r="C513" s="113" t="s">
        <v>65</v>
      </c>
      <c r="D513" s="113" t="s">
        <v>1213</v>
      </c>
      <c r="E513" s="113"/>
      <c r="F513" s="113" t="s">
        <v>468</v>
      </c>
      <c r="G513" s="113" t="s">
        <v>1522</v>
      </c>
    </row>
    <row r="514" spans="1:7" s="165" customFormat="1" x14ac:dyDescent="0.25">
      <c r="A514" s="278" t="s">
        <v>2132</v>
      </c>
      <c r="B514" s="279" t="s">
        <v>560</v>
      </c>
      <c r="C514" s="388" t="s">
        <v>811</v>
      </c>
      <c r="D514" s="388" t="s">
        <v>811</v>
      </c>
      <c r="E514" s="204"/>
      <c r="F514" s="208" t="str">
        <f>IF($C$532=0,"",IF(C514="[for completion]","",IF(C514="","",C514/$C$532)))</f>
        <v/>
      </c>
      <c r="G514" s="208" t="str">
        <f>IF($D$532=0,"",IF(D514="[for completion]","",IF(D514="","",D514/$D$532)))</f>
        <v/>
      </c>
    </row>
    <row r="515" spans="1:7" s="165" customFormat="1" x14ac:dyDescent="0.25">
      <c r="A515" s="278" t="s">
        <v>2133</v>
      </c>
      <c r="B515" s="203" t="s">
        <v>560</v>
      </c>
      <c r="C515" s="388" t="s">
        <v>811</v>
      </c>
      <c r="D515" s="388" t="s">
        <v>811</v>
      </c>
      <c r="E515" s="204"/>
      <c r="F515" s="208" t="str">
        <f t="shared" ref="F515:F531" si="31">IF($C$532=0,"",IF(C515="[for completion]","",IF(C515="","",C515/$C$532)))</f>
        <v/>
      </c>
      <c r="G515" s="208" t="str">
        <f t="shared" ref="G515:G531" si="32">IF($D$532=0,"",IF(D515="[for completion]","",IF(D515="","",D515/$D$532)))</f>
        <v/>
      </c>
    </row>
    <row r="516" spans="1:7" s="165" customFormat="1" x14ac:dyDescent="0.25">
      <c r="A516" s="278" t="s">
        <v>2134</v>
      </c>
      <c r="B516" s="203" t="s">
        <v>560</v>
      </c>
      <c r="C516" s="388" t="s">
        <v>811</v>
      </c>
      <c r="D516" s="388" t="s">
        <v>811</v>
      </c>
      <c r="E516" s="204"/>
      <c r="F516" s="208" t="str">
        <f t="shared" si="31"/>
        <v/>
      </c>
      <c r="G516" s="208" t="str">
        <f t="shared" si="32"/>
        <v/>
      </c>
    </row>
    <row r="517" spans="1:7" s="165" customFormat="1" x14ac:dyDescent="0.25">
      <c r="A517" s="278" t="s">
        <v>2135</v>
      </c>
      <c r="B517" s="203" t="s">
        <v>560</v>
      </c>
      <c r="C517" s="388" t="s">
        <v>811</v>
      </c>
      <c r="D517" s="388" t="s">
        <v>811</v>
      </c>
      <c r="E517" s="204"/>
      <c r="F517" s="208" t="str">
        <f t="shared" si="31"/>
        <v/>
      </c>
      <c r="G517" s="208" t="str">
        <f t="shared" si="32"/>
        <v/>
      </c>
    </row>
    <row r="518" spans="1:7" s="165" customFormat="1" x14ac:dyDescent="0.25">
      <c r="A518" s="278" t="s">
        <v>2136</v>
      </c>
      <c r="B518" s="221" t="s">
        <v>560</v>
      </c>
      <c r="C518" s="388" t="s">
        <v>811</v>
      </c>
      <c r="D518" s="388" t="s">
        <v>811</v>
      </c>
      <c r="E518" s="204"/>
      <c r="F518" s="208" t="str">
        <f t="shared" si="31"/>
        <v/>
      </c>
      <c r="G518" s="208" t="str">
        <f t="shared" si="32"/>
        <v/>
      </c>
    </row>
    <row r="519" spans="1:7" s="165" customFormat="1" x14ac:dyDescent="0.25">
      <c r="A519" s="278" t="s">
        <v>2137</v>
      </c>
      <c r="B519" s="203" t="s">
        <v>560</v>
      </c>
      <c r="C519" s="388" t="s">
        <v>811</v>
      </c>
      <c r="D519" s="388" t="s">
        <v>811</v>
      </c>
      <c r="E519" s="204"/>
      <c r="F519" s="208" t="str">
        <f t="shared" si="31"/>
        <v/>
      </c>
      <c r="G519" s="208" t="str">
        <f t="shared" si="32"/>
        <v/>
      </c>
    </row>
    <row r="520" spans="1:7" s="165" customFormat="1" x14ac:dyDescent="0.25">
      <c r="A520" s="278" t="s">
        <v>2138</v>
      </c>
      <c r="B520" s="203" t="s">
        <v>560</v>
      </c>
      <c r="C520" s="388" t="s">
        <v>811</v>
      </c>
      <c r="D520" s="388" t="s">
        <v>811</v>
      </c>
      <c r="E520" s="204"/>
      <c r="F520" s="208" t="str">
        <f t="shared" si="31"/>
        <v/>
      </c>
      <c r="G520" s="208" t="str">
        <f t="shared" si="32"/>
        <v/>
      </c>
    </row>
    <row r="521" spans="1:7" s="165" customFormat="1" x14ac:dyDescent="0.25">
      <c r="A521" s="278" t="s">
        <v>2139</v>
      </c>
      <c r="B521" s="203" t="s">
        <v>560</v>
      </c>
      <c r="C521" s="388" t="s">
        <v>811</v>
      </c>
      <c r="D521" s="388" t="s">
        <v>811</v>
      </c>
      <c r="E521" s="204"/>
      <c r="F521" s="208" t="str">
        <f t="shared" si="31"/>
        <v/>
      </c>
      <c r="G521" s="208" t="str">
        <f t="shared" si="32"/>
        <v/>
      </c>
    </row>
    <row r="522" spans="1:7" s="165" customFormat="1" x14ac:dyDescent="0.25">
      <c r="A522" s="278" t="s">
        <v>2140</v>
      </c>
      <c r="B522" s="203" t="s">
        <v>560</v>
      </c>
      <c r="C522" s="388" t="s">
        <v>811</v>
      </c>
      <c r="D522" s="388" t="s">
        <v>811</v>
      </c>
      <c r="E522" s="204"/>
      <c r="F522" s="208" t="str">
        <f t="shared" si="31"/>
        <v/>
      </c>
      <c r="G522" s="208" t="str">
        <f t="shared" si="32"/>
        <v/>
      </c>
    </row>
    <row r="523" spans="1:7" s="165" customFormat="1" x14ac:dyDescent="0.25">
      <c r="A523" s="278" t="s">
        <v>2141</v>
      </c>
      <c r="B523" s="221" t="s">
        <v>560</v>
      </c>
      <c r="C523" s="388" t="s">
        <v>811</v>
      </c>
      <c r="D523" s="388" t="s">
        <v>811</v>
      </c>
      <c r="E523" s="204"/>
      <c r="F523" s="208" t="str">
        <f t="shared" si="31"/>
        <v/>
      </c>
      <c r="G523" s="208" t="str">
        <f t="shared" si="32"/>
        <v/>
      </c>
    </row>
    <row r="524" spans="1:7" s="165" customFormat="1" x14ac:dyDescent="0.25">
      <c r="A524" s="278" t="s">
        <v>2142</v>
      </c>
      <c r="B524" s="203" t="s">
        <v>560</v>
      </c>
      <c r="C524" s="388" t="s">
        <v>811</v>
      </c>
      <c r="D524" s="388" t="s">
        <v>811</v>
      </c>
      <c r="E524" s="204"/>
      <c r="F524" s="208" t="str">
        <f t="shared" si="31"/>
        <v/>
      </c>
      <c r="G524" s="208" t="str">
        <f t="shared" si="32"/>
        <v/>
      </c>
    </row>
    <row r="525" spans="1:7" s="165" customFormat="1" x14ac:dyDescent="0.25">
      <c r="A525" s="278" t="s">
        <v>2143</v>
      </c>
      <c r="B525" s="203" t="s">
        <v>560</v>
      </c>
      <c r="C525" s="388" t="s">
        <v>811</v>
      </c>
      <c r="D525" s="388" t="s">
        <v>811</v>
      </c>
      <c r="E525" s="204"/>
      <c r="F525" s="208" t="str">
        <f t="shared" si="31"/>
        <v/>
      </c>
      <c r="G525" s="208" t="str">
        <f t="shared" si="32"/>
        <v/>
      </c>
    </row>
    <row r="526" spans="1:7" s="165" customFormat="1" x14ac:dyDescent="0.25">
      <c r="A526" s="278" t="s">
        <v>2144</v>
      </c>
      <c r="B526" s="203" t="s">
        <v>560</v>
      </c>
      <c r="C526" s="388" t="s">
        <v>811</v>
      </c>
      <c r="D526" s="388" t="s">
        <v>811</v>
      </c>
      <c r="E526" s="204"/>
      <c r="F526" s="208" t="str">
        <f t="shared" si="31"/>
        <v/>
      </c>
      <c r="G526" s="208" t="str">
        <f t="shared" si="32"/>
        <v/>
      </c>
    </row>
    <row r="527" spans="1:7" s="165" customFormat="1" x14ac:dyDescent="0.25">
      <c r="A527" s="278" t="s">
        <v>2145</v>
      </c>
      <c r="B527" s="203" t="s">
        <v>560</v>
      </c>
      <c r="C527" s="388" t="s">
        <v>811</v>
      </c>
      <c r="D527" s="388" t="s">
        <v>811</v>
      </c>
      <c r="E527" s="204"/>
      <c r="F527" s="208" t="str">
        <f t="shared" si="31"/>
        <v/>
      </c>
      <c r="G527" s="208" t="str">
        <f t="shared" si="32"/>
        <v/>
      </c>
    </row>
    <row r="528" spans="1:7" s="165" customFormat="1" x14ac:dyDescent="0.25">
      <c r="A528" s="278" t="s">
        <v>2146</v>
      </c>
      <c r="B528" s="203" t="s">
        <v>560</v>
      </c>
      <c r="C528" s="388" t="s">
        <v>811</v>
      </c>
      <c r="D528" s="388" t="s">
        <v>811</v>
      </c>
      <c r="E528" s="204"/>
      <c r="F528" s="208" t="str">
        <f t="shared" si="31"/>
        <v/>
      </c>
      <c r="G528" s="208" t="str">
        <f t="shared" si="32"/>
        <v/>
      </c>
    </row>
    <row r="529" spans="1:7" s="165" customFormat="1" x14ac:dyDescent="0.25">
      <c r="A529" s="278" t="s">
        <v>2147</v>
      </c>
      <c r="B529" s="203" t="s">
        <v>560</v>
      </c>
      <c r="C529" s="388" t="s">
        <v>811</v>
      </c>
      <c r="D529" s="388" t="s">
        <v>811</v>
      </c>
      <c r="E529" s="204"/>
      <c r="F529" s="208" t="str">
        <f t="shared" si="31"/>
        <v/>
      </c>
      <c r="G529" s="208" t="str">
        <f t="shared" si="32"/>
        <v/>
      </c>
    </row>
    <row r="530" spans="1:7" s="165" customFormat="1" x14ac:dyDescent="0.25">
      <c r="A530" s="278" t="s">
        <v>2148</v>
      </c>
      <c r="B530" s="203" t="s">
        <v>560</v>
      </c>
      <c r="C530" s="388" t="s">
        <v>811</v>
      </c>
      <c r="D530" s="388" t="s">
        <v>811</v>
      </c>
      <c r="E530" s="204"/>
      <c r="F530" s="208" t="str">
        <f t="shared" si="31"/>
        <v/>
      </c>
      <c r="G530" s="208" t="str">
        <f t="shared" si="32"/>
        <v/>
      </c>
    </row>
    <row r="531" spans="1:7" s="165" customFormat="1" x14ac:dyDescent="0.25">
      <c r="A531" s="278" t="s">
        <v>2149</v>
      </c>
      <c r="B531" s="203" t="s">
        <v>1605</v>
      </c>
      <c r="C531" s="388" t="s">
        <v>811</v>
      </c>
      <c r="D531" s="388" t="s">
        <v>811</v>
      </c>
      <c r="E531" s="204"/>
      <c r="F531" s="208" t="str">
        <f t="shared" si="31"/>
        <v/>
      </c>
      <c r="G531" s="208" t="str">
        <f t="shared" si="32"/>
        <v/>
      </c>
    </row>
    <row r="532" spans="1:7" s="165" customFormat="1" x14ac:dyDescent="0.25">
      <c r="A532" s="278" t="s">
        <v>2150</v>
      </c>
      <c r="B532" s="203" t="s">
        <v>100</v>
      </c>
      <c r="C532" s="251">
        <f>SUM(C514:C531)</f>
        <v>0</v>
      </c>
      <c r="D532" s="261">
        <f>SUM(D514:D531)</f>
        <v>0</v>
      </c>
      <c r="E532" s="204"/>
      <c r="F532" s="216">
        <f>SUM(F514:F531)</f>
        <v>0</v>
      </c>
      <c r="G532" s="216">
        <f>SUM(G514:G531)</f>
        <v>0</v>
      </c>
    </row>
    <row r="533" spans="1:7" s="165" customFormat="1" x14ac:dyDescent="0.25">
      <c r="A533" s="278" t="s">
        <v>2151</v>
      </c>
      <c r="B533" s="203"/>
      <c r="C533" s="202"/>
      <c r="D533" s="202"/>
      <c r="E533" s="204"/>
      <c r="F533" s="204"/>
      <c r="G533" s="204"/>
    </row>
    <row r="534" spans="1:7" s="165" customFormat="1" x14ac:dyDescent="0.25">
      <c r="A534" s="278" t="s">
        <v>2152</v>
      </c>
      <c r="B534" s="203"/>
      <c r="C534" s="202"/>
      <c r="D534" s="202"/>
      <c r="E534" s="204"/>
      <c r="F534" s="204"/>
      <c r="G534" s="204"/>
    </row>
    <row r="535" spans="1:7" s="165" customFormat="1" x14ac:dyDescent="0.25">
      <c r="A535" s="278" t="s">
        <v>2153</v>
      </c>
      <c r="B535" s="203"/>
      <c r="C535" s="202"/>
      <c r="D535" s="202"/>
      <c r="E535" s="204"/>
      <c r="F535" s="204"/>
      <c r="G535" s="204"/>
    </row>
    <row r="536" spans="1:7" s="209" customFormat="1" x14ac:dyDescent="0.25">
      <c r="A536" s="147"/>
      <c r="B536" s="147" t="s">
        <v>2067</v>
      </c>
      <c r="C536" s="113" t="s">
        <v>65</v>
      </c>
      <c r="D536" s="113" t="s">
        <v>1213</v>
      </c>
      <c r="E536" s="113"/>
      <c r="F536" s="113" t="s">
        <v>468</v>
      </c>
      <c r="G536" s="113" t="s">
        <v>1522</v>
      </c>
    </row>
    <row r="537" spans="1:7" s="209" customFormat="1" x14ac:dyDescent="0.25">
      <c r="A537" s="278" t="s">
        <v>2154</v>
      </c>
      <c r="B537" s="221" t="s">
        <v>560</v>
      </c>
      <c r="C537" s="388" t="s">
        <v>811</v>
      </c>
      <c r="D537" s="388" t="s">
        <v>811</v>
      </c>
      <c r="E537" s="222"/>
      <c r="F537" s="208" t="str">
        <f>IF($C$555=0,"",IF(C537="[for completion]","",IF(C537="","",C537/$C$555)))</f>
        <v/>
      </c>
      <c r="G537" s="208" t="str">
        <f>IF($D$555=0,"",IF(D537="[for completion]","",IF(D537="","",D537/$D$555)))</f>
        <v/>
      </c>
    </row>
    <row r="538" spans="1:7" s="209" customFormat="1" x14ac:dyDescent="0.25">
      <c r="A538" s="278" t="s">
        <v>2155</v>
      </c>
      <c r="B538" s="221" t="s">
        <v>560</v>
      </c>
      <c r="C538" s="388" t="s">
        <v>811</v>
      </c>
      <c r="D538" s="388" t="s">
        <v>811</v>
      </c>
      <c r="E538" s="222"/>
      <c r="F538" s="208" t="str">
        <f t="shared" ref="F538:F554" si="33">IF($C$555=0,"",IF(C538="[for completion]","",IF(C538="","",C538/$C$555)))</f>
        <v/>
      </c>
      <c r="G538" s="208" t="str">
        <f t="shared" ref="G538:G554" si="34">IF($D$555=0,"",IF(D538="[for completion]","",IF(D538="","",D538/$D$555)))</f>
        <v/>
      </c>
    </row>
    <row r="539" spans="1:7" s="209" customFormat="1" x14ac:dyDescent="0.25">
      <c r="A539" s="278" t="s">
        <v>2156</v>
      </c>
      <c r="B539" s="221" t="s">
        <v>560</v>
      </c>
      <c r="C539" s="388" t="s">
        <v>811</v>
      </c>
      <c r="D539" s="388" t="s">
        <v>811</v>
      </c>
      <c r="E539" s="222"/>
      <c r="F539" s="208" t="str">
        <f t="shared" si="33"/>
        <v/>
      </c>
      <c r="G539" s="208" t="str">
        <f t="shared" si="34"/>
        <v/>
      </c>
    </row>
    <row r="540" spans="1:7" s="209" customFormat="1" x14ac:dyDescent="0.25">
      <c r="A540" s="278" t="s">
        <v>2157</v>
      </c>
      <c r="B540" s="221" t="s">
        <v>560</v>
      </c>
      <c r="C540" s="388" t="s">
        <v>811</v>
      </c>
      <c r="D540" s="388" t="s">
        <v>811</v>
      </c>
      <c r="E540" s="222"/>
      <c r="F540" s="208" t="str">
        <f t="shared" si="33"/>
        <v/>
      </c>
      <c r="G540" s="208" t="str">
        <f t="shared" si="34"/>
        <v/>
      </c>
    </row>
    <row r="541" spans="1:7" s="209" customFormat="1" x14ac:dyDescent="0.25">
      <c r="A541" s="278" t="s">
        <v>2158</v>
      </c>
      <c r="B541" s="221" t="s">
        <v>560</v>
      </c>
      <c r="C541" s="388" t="s">
        <v>811</v>
      </c>
      <c r="D541" s="388" t="s">
        <v>811</v>
      </c>
      <c r="E541" s="222"/>
      <c r="F541" s="208" t="str">
        <f t="shared" si="33"/>
        <v/>
      </c>
      <c r="G541" s="208" t="str">
        <f t="shared" si="34"/>
        <v/>
      </c>
    </row>
    <row r="542" spans="1:7" s="209" customFormat="1" x14ac:dyDescent="0.25">
      <c r="A542" s="278" t="s">
        <v>2159</v>
      </c>
      <c r="B542" s="221" t="s">
        <v>560</v>
      </c>
      <c r="C542" s="388" t="s">
        <v>811</v>
      </c>
      <c r="D542" s="388" t="s">
        <v>811</v>
      </c>
      <c r="E542" s="222"/>
      <c r="F542" s="208" t="str">
        <f t="shared" si="33"/>
        <v/>
      </c>
      <c r="G542" s="208" t="str">
        <f t="shared" si="34"/>
        <v/>
      </c>
    </row>
    <row r="543" spans="1:7" s="209" customFormat="1" x14ac:dyDescent="0.25">
      <c r="A543" s="278" t="s">
        <v>2160</v>
      </c>
      <c r="B543" s="279" t="s">
        <v>560</v>
      </c>
      <c r="C543" s="388" t="s">
        <v>811</v>
      </c>
      <c r="D543" s="388" t="s">
        <v>811</v>
      </c>
      <c r="E543" s="222"/>
      <c r="F543" s="208" t="str">
        <f t="shared" si="33"/>
        <v/>
      </c>
      <c r="G543" s="208" t="str">
        <f t="shared" si="34"/>
        <v/>
      </c>
    </row>
    <row r="544" spans="1:7" s="209" customFormat="1" x14ac:dyDescent="0.25">
      <c r="A544" s="278" t="s">
        <v>2161</v>
      </c>
      <c r="B544" s="221" t="s">
        <v>560</v>
      </c>
      <c r="C544" s="388" t="s">
        <v>811</v>
      </c>
      <c r="D544" s="388" t="s">
        <v>811</v>
      </c>
      <c r="E544" s="222"/>
      <c r="F544" s="208" t="str">
        <f t="shared" si="33"/>
        <v/>
      </c>
      <c r="G544" s="208" t="str">
        <f t="shared" si="34"/>
        <v/>
      </c>
    </row>
    <row r="545" spans="1:7" s="209" customFormat="1" x14ac:dyDescent="0.25">
      <c r="A545" s="278" t="s">
        <v>2162</v>
      </c>
      <c r="B545" s="221" t="s">
        <v>560</v>
      </c>
      <c r="C545" s="388" t="s">
        <v>811</v>
      </c>
      <c r="D545" s="388" t="s">
        <v>811</v>
      </c>
      <c r="E545" s="222"/>
      <c r="F545" s="208" t="str">
        <f t="shared" si="33"/>
        <v/>
      </c>
      <c r="G545" s="208" t="str">
        <f t="shared" si="34"/>
        <v/>
      </c>
    </row>
    <row r="546" spans="1:7" s="209" customFormat="1" x14ac:dyDescent="0.25">
      <c r="A546" s="278" t="s">
        <v>2163</v>
      </c>
      <c r="B546" s="221" t="s">
        <v>560</v>
      </c>
      <c r="C546" s="388" t="s">
        <v>811</v>
      </c>
      <c r="D546" s="388" t="s">
        <v>811</v>
      </c>
      <c r="E546" s="222"/>
      <c r="F546" s="208" t="str">
        <f t="shared" si="33"/>
        <v/>
      </c>
      <c r="G546" s="208" t="str">
        <f t="shared" si="34"/>
        <v/>
      </c>
    </row>
    <row r="547" spans="1:7" s="209" customFormat="1" x14ac:dyDescent="0.25">
      <c r="A547" s="278" t="s">
        <v>2164</v>
      </c>
      <c r="B547" s="221" t="s">
        <v>560</v>
      </c>
      <c r="C547" s="388" t="s">
        <v>811</v>
      </c>
      <c r="D547" s="388" t="s">
        <v>811</v>
      </c>
      <c r="E547" s="222"/>
      <c r="F547" s="208" t="str">
        <f t="shared" si="33"/>
        <v/>
      </c>
      <c r="G547" s="208" t="str">
        <f t="shared" si="34"/>
        <v/>
      </c>
    </row>
    <row r="548" spans="1:7" s="209" customFormat="1" x14ac:dyDescent="0.25">
      <c r="A548" s="278" t="s">
        <v>2165</v>
      </c>
      <c r="B548" s="221" t="s">
        <v>560</v>
      </c>
      <c r="C548" s="388" t="s">
        <v>811</v>
      </c>
      <c r="D548" s="388" t="s">
        <v>811</v>
      </c>
      <c r="E548" s="222"/>
      <c r="F548" s="208" t="str">
        <f t="shared" si="33"/>
        <v/>
      </c>
      <c r="G548" s="208" t="str">
        <f t="shared" si="34"/>
        <v/>
      </c>
    </row>
    <row r="549" spans="1:7" s="209" customFormat="1" x14ac:dyDescent="0.25">
      <c r="A549" s="278" t="s">
        <v>2166</v>
      </c>
      <c r="B549" s="221" t="s">
        <v>560</v>
      </c>
      <c r="C549" s="388" t="s">
        <v>811</v>
      </c>
      <c r="D549" s="388" t="s">
        <v>811</v>
      </c>
      <c r="E549" s="222"/>
      <c r="F549" s="208" t="str">
        <f t="shared" si="33"/>
        <v/>
      </c>
      <c r="G549" s="208" t="str">
        <f t="shared" si="34"/>
        <v/>
      </c>
    </row>
    <row r="550" spans="1:7" s="209" customFormat="1" x14ac:dyDescent="0.25">
      <c r="A550" s="278" t="s">
        <v>2167</v>
      </c>
      <c r="B550" s="221" t="s">
        <v>560</v>
      </c>
      <c r="C550" s="388" t="s">
        <v>811</v>
      </c>
      <c r="D550" s="388" t="s">
        <v>811</v>
      </c>
      <c r="E550" s="222"/>
      <c r="F550" s="208" t="str">
        <f t="shared" si="33"/>
        <v/>
      </c>
      <c r="G550" s="208" t="str">
        <f t="shared" si="34"/>
        <v/>
      </c>
    </row>
    <row r="551" spans="1:7" s="209" customFormat="1" x14ac:dyDescent="0.25">
      <c r="A551" s="278" t="s">
        <v>2168</v>
      </c>
      <c r="B551" s="221" t="s">
        <v>560</v>
      </c>
      <c r="C551" s="388" t="s">
        <v>811</v>
      </c>
      <c r="D551" s="388" t="s">
        <v>811</v>
      </c>
      <c r="E551" s="222"/>
      <c r="F551" s="208" t="str">
        <f t="shared" si="33"/>
        <v/>
      </c>
      <c r="G551" s="208" t="str">
        <f t="shared" si="34"/>
        <v/>
      </c>
    </row>
    <row r="552" spans="1:7" s="209" customFormat="1" x14ac:dyDescent="0.25">
      <c r="A552" s="278" t="s">
        <v>2169</v>
      </c>
      <c r="B552" s="221" t="s">
        <v>560</v>
      </c>
      <c r="C552" s="388" t="s">
        <v>811</v>
      </c>
      <c r="D552" s="388" t="s">
        <v>811</v>
      </c>
      <c r="E552" s="222"/>
      <c r="F552" s="208" t="str">
        <f t="shared" si="33"/>
        <v/>
      </c>
      <c r="G552" s="208" t="str">
        <f t="shared" si="34"/>
        <v/>
      </c>
    </row>
    <row r="553" spans="1:7" s="209" customFormat="1" x14ac:dyDescent="0.25">
      <c r="A553" s="278" t="s">
        <v>2170</v>
      </c>
      <c r="B553" s="221" t="s">
        <v>560</v>
      </c>
      <c r="C553" s="388" t="s">
        <v>811</v>
      </c>
      <c r="D553" s="388" t="s">
        <v>811</v>
      </c>
      <c r="E553" s="222"/>
      <c r="F553" s="208" t="str">
        <f t="shared" si="33"/>
        <v/>
      </c>
      <c r="G553" s="208" t="str">
        <f t="shared" si="34"/>
        <v/>
      </c>
    </row>
    <row r="554" spans="1:7" s="209" customFormat="1" x14ac:dyDescent="0.25">
      <c r="A554" s="278" t="s">
        <v>2171</v>
      </c>
      <c r="B554" s="221" t="s">
        <v>1605</v>
      </c>
      <c r="C554" s="388" t="s">
        <v>811</v>
      </c>
      <c r="D554" s="388" t="s">
        <v>811</v>
      </c>
      <c r="E554" s="222"/>
      <c r="F554" s="208" t="str">
        <f t="shared" si="33"/>
        <v/>
      </c>
      <c r="G554" s="208" t="str">
        <f t="shared" si="34"/>
        <v/>
      </c>
    </row>
    <row r="555" spans="1:7" s="209" customFormat="1" x14ac:dyDescent="0.25">
      <c r="A555" s="278" t="s">
        <v>2172</v>
      </c>
      <c r="B555" s="221" t="s">
        <v>100</v>
      </c>
      <c r="C555" s="251">
        <f>SUM(C537:C554)</f>
        <v>0</v>
      </c>
      <c r="D555" s="261">
        <f>SUM(D537:D554)</f>
        <v>0</v>
      </c>
      <c r="E555" s="222"/>
      <c r="F555" s="216">
        <f>SUM(F537:F554)</f>
        <v>0</v>
      </c>
      <c r="G555" s="216">
        <f>SUM(G537:G554)</f>
        <v>0</v>
      </c>
    </row>
    <row r="556" spans="1:7" s="209" customFormat="1" x14ac:dyDescent="0.25">
      <c r="A556" s="278" t="s">
        <v>2173</v>
      </c>
      <c r="B556" s="221"/>
      <c r="C556" s="219"/>
      <c r="D556" s="219"/>
      <c r="E556" s="222"/>
      <c r="F556" s="222"/>
      <c r="G556" s="222"/>
    </row>
    <row r="557" spans="1:7" s="209" customFormat="1" x14ac:dyDescent="0.25">
      <c r="A557" s="278" t="s">
        <v>2174</v>
      </c>
      <c r="B557" s="221"/>
      <c r="C557" s="219"/>
      <c r="D557" s="219"/>
      <c r="E557" s="222"/>
      <c r="F557" s="222"/>
      <c r="G557" s="222"/>
    </row>
    <row r="558" spans="1:7" s="209" customFormat="1" x14ac:dyDescent="0.25">
      <c r="A558" s="278" t="s">
        <v>2175</v>
      </c>
      <c r="B558" s="221"/>
      <c r="C558" s="219"/>
      <c r="D558" s="219"/>
      <c r="E558" s="222"/>
      <c r="F558" s="222"/>
      <c r="G558" s="222"/>
    </row>
    <row r="559" spans="1:7" s="165" customFormat="1" x14ac:dyDescent="0.25">
      <c r="A559" s="147"/>
      <c r="B559" s="147" t="s">
        <v>2068</v>
      </c>
      <c r="C559" s="113" t="s">
        <v>65</v>
      </c>
      <c r="D559" s="113" t="s">
        <v>1213</v>
      </c>
      <c r="E559" s="113"/>
      <c r="F559" s="113" t="s">
        <v>468</v>
      </c>
      <c r="G559" s="113" t="s">
        <v>1522</v>
      </c>
    </row>
    <row r="560" spans="1:7" s="165" customFormat="1" x14ac:dyDescent="0.25">
      <c r="A560" s="278" t="s">
        <v>2176</v>
      </c>
      <c r="B560" s="295" t="s">
        <v>1203</v>
      </c>
      <c r="C560" s="388" t="s">
        <v>811</v>
      </c>
      <c r="D560" s="388" t="s">
        <v>811</v>
      </c>
      <c r="E560" s="204"/>
      <c r="F560" s="208" t="str">
        <f>IF($C$570=0,"",IF(C560="[for completion]","",IF(C560="","",C560/$C$570)))</f>
        <v/>
      </c>
      <c r="G560" s="208" t="str">
        <f>IF($D$570=0,"",IF(D560="[for completion]","",IF(D560="","",D560/$D$570)))</f>
        <v/>
      </c>
    </row>
    <row r="561" spans="1:7" s="165" customFormat="1" x14ac:dyDescent="0.25">
      <c r="A561" s="278" t="s">
        <v>2177</v>
      </c>
      <c r="B561" s="295" t="s">
        <v>1204</v>
      </c>
      <c r="C561" s="388" t="s">
        <v>811</v>
      </c>
      <c r="D561" s="388" t="s">
        <v>811</v>
      </c>
      <c r="E561" s="204"/>
      <c r="F561" s="208" t="str">
        <f t="shared" ref="F561:F569" si="35">IF($C$570=0,"",IF(C561="[for completion]","",IF(C561="","",C561/$C$570)))</f>
        <v/>
      </c>
      <c r="G561" s="208" t="str">
        <f t="shared" ref="G561:G569" si="36">IF($D$570=0,"",IF(D561="[for completion]","",IF(D561="","",D561/$D$570)))</f>
        <v/>
      </c>
    </row>
    <row r="562" spans="1:7" s="165" customFormat="1" x14ac:dyDescent="0.25">
      <c r="A562" s="278" t="s">
        <v>2178</v>
      </c>
      <c r="B562" s="295" t="s">
        <v>1890</v>
      </c>
      <c r="C562" s="388" t="s">
        <v>811</v>
      </c>
      <c r="D562" s="388" t="s">
        <v>811</v>
      </c>
      <c r="E562" s="204"/>
      <c r="F562" s="208" t="str">
        <f t="shared" si="35"/>
        <v/>
      </c>
      <c r="G562" s="208" t="str">
        <f t="shared" si="36"/>
        <v/>
      </c>
    </row>
    <row r="563" spans="1:7" s="165" customFormat="1" x14ac:dyDescent="0.25">
      <c r="A563" s="278" t="s">
        <v>2179</v>
      </c>
      <c r="B563" s="295" t="s">
        <v>1205</v>
      </c>
      <c r="C563" s="388" t="s">
        <v>811</v>
      </c>
      <c r="D563" s="388" t="s">
        <v>811</v>
      </c>
      <c r="E563" s="204"/>
      <c r="F563" s="208" t="str">
        <f t="shared" si="35"/>
        <v/>
      </c>
      <c r="G563" s="208" t="str">
        <f t="shared" si="36"/>
        <v/>
      </c>
    </row>
    <row r="564" spans="1:7" s="165" customFormat="1" x14ac:dyDescent="0.25">
      <c r="A564" s="278" t="s">
        <v>2180</v>
      </c>
      <c r="B564" s="295" t="s">
        <v>1206</v>
      </c>
      <c r="C564" s="388" t="s">
        <v>811</v>
      </c>
      <c r="D564" s="388" t="s">
        <v>811</v>
      </c>
      <c r="E564" s="204"/>
      <c r="F564" s="208" t="str">
        <f t="shared" si="35"/>
        <v/>
      </c>
      <c r="G564" s="208" t="str">
        <f t="shared" si="36"/>
        <v/>
      </c>
    </row>
    <row r="565" spans="1:7" s="165" customFormat="1" x14ac:dyDescent="0.25">
      <c r="A565" s="278" t="s">
        <v>2181</v>
      </c>
      <c r="B565" s="295" t="s">
        <v>1207</v>
      </c>
      <c r="C565" s="388" t="s">
        <v>811</v>
      </c>
      <c r="D565" s="388" t="s">
        <v>811</v>
      </c>
      <c r="E565" s="204"/>
      <c r="F565" s="208" t="str">
        <f t="shared" si="35"/>
        <v/>
      </c>
      <c r="G565" s="208" t="str">
        <f t="shared" si="36"/>
        <v/>
      </c>
    </row>
    <row r="566" spans="1:7" s="165" customFormat="1" x14ac:dyDescent="0.25">
      <c r="A566" s="278" t="s">
        <v>2182</v>
      </c>
      <c r="B566" s="295" t="s">
        <v>1208</v>
      </c>
      <c r="C566" s="388" t="s">
        <v>811</v>
      </c>
      <c r="D566" s="388" t="s">
        <v>811</v>
      </c>
      <c r="E566" s="204"/>
      <c r="F566" s="208" t="str">
        <f t="shared" si="35"/>
        <v/>
      </c>
      <c r="G566" s="208" t="str">
        <f t="shared" si="36"/>
        <v/>
      </c>
    </row>
    <row r="567" spans="1:7" s="165" customFormat="1" x14ac:dyDescent="0.25">
      <c r="A567" s="278" t="s">
        <v>2183</v>
      </c>
      <c r="B567" s="295" t="s">
        <v>1209</v>
      </c>
      <c r="C567" s="388" t="s">
        <v>811</v>
      </c>
      <c r="D567" s="388" t="s">
        <v>811</v>
      </c>
      <c r="E567" s="204"/>
      <c r="F567" s="208" t="str">
        <f t="shared" si="35"/>
        <v/>
      </c>
      <c r="G567" s="208" t="str">
        <f t="shared" si="36"/>
        <v/>
      </c>
    </row>
    <row r="568" spans="1:7" s="165" customFormat="1" x14ac:dyDescent="0.25">
      <c r="A568" s="278" t="s">
        <v>2184</v>
      </c>
      <c r="B568" s="295" t="s">
        <v>1210</v>
      </c>
      <c r="C568" s="388" t="s">
        <v>811</v>
      </c>
      <c r="D568" s="388" t="s">
        <v>811</v>
      </c>
      <c r="E568" s="204"/>
      <c r="F568" s="208" t="str">
        <f t="shared" si="35"/>
        <v/>
      </c>
      <c r="G568" s="208" t="str">
        <f t="shared" si="36"/>
        <v/>
      </c>
    </row>
    <row r="569" spans="1:7" s="165" customFormat="1" x14ac:dyDescent="0.25">
      <c r="A569" s="278" t="s">
        <v>2185</v>
      </c>
      <c r="B569" s="278" t="s">
        <v>1605</v>
      </c>
      <c r="C569" s="388" t="s">
        <v>811</v>
      </c>
      <c r="D569" s="388" t="s">
        <v>811</v>
      </c>
      <c r="E569" s="204"/>
      <c r="F569" s="208" t="str">
        <f t="shared" si="35"/>
        <v/>
      </c>
      <c r="G569" s="208" t="str">
        <f t="shared" si="36"/>
        <v/>
      </c>
    </row>
    <row r="570" spans="1:7" s="209" customFormat="1" x14ac:dyDescent="0.25">
      <c r="A570" s="278" t="s">
        <v>2186</v>
      </c>
      <c r="B570" s="295" t="s">
        <v>100</v>
      </c>
      <c r="C570" s="251">
        <f>SUM(C560:C568)</f>
        <v>0</v>
      </c>
      <c r="D570" s="261">
        <f>SUM(D560:D568)</f>
        <v>0</v>
      </c>
      <c r="E570" s="222"/>
      <c r="F570" s="216">
        <f>SUM(F560:F569)</f>
        <v>0</v>
      </c>
      <c r="G570" s="216">
        <f>SUM(G560:G569)</f>
        <v>0</v>
      </c>
    </row>
    <row r="571" spans="1:7" x14ac:dyDescent="0.25">
      <c r="A571" s="278" t="s">
        <v>2187</v>
      </c>
      <c r="B571" s="215"/>
    </row>
    <row r="572" spans="1:7" x14ac:dyDescent="0.25">
      <c r="A572" s="147"/>
      <c r="B572" s="147" t="s">
        <v>2069</v>
      </c>
      <c r="C572" s="113" t="s">
        <v>65</v>
      </c>
      <c r="D572" s="113" t="s">
        <v>1211</v>
      </c>
      <c r="E572" s="113"/>
      <c r="F572" s="113" t="s">
        <v>467</v>
      </c>
      <c r="G572" s="113" t="s">
        <v>1522</v>
      </c>
    </row>
    <row r="573" spans="1:7" x14ac:dyDescent="0.25">
      <c r="A573" s="278" t="s">
        <v>2188</v>
      </c>
      <c r="B573" s="221" t="s">
        <v>1787</v>
      </c>
      <c r="C573" s="388" t="s">
        <v>811</v>
      </c>
      <c r="D573" s="388" t="s">
        <v>811</v>
      </c>
      <c r="E573" s="222"/>
      <c r="F573" s="208" t="str">
        <f>IF($C$577=0,"",IF(C573="[for completion]","",IF(C573="","",C573/$C$577)))</f>
        <v/>
      </c>
      <c r="G573" s="208" t="str">
        <f>IF($D$577=0,"",IF(D573="[for completion]","",IF(D573="","",D573/$D$577)))</f>
        <v/>
      </c>
    </row>
    <row r="574" spans="1:7" x14ac:dyDescent="0.25">
      <c r="A574" s="278" t="s">
        <v>2189</v>
      </c>
      <c r="B574" s="217" t="s">
        <v>1788</v>
      </c>
      <c r="C574" s="388" t="s">
        <v>811</v>
      </c>
      <c r="D574" s="388" t="s">
        <v>811</v>
      </c>
      <c r="E574" s="222"/>
      <c r="F574" s="208" t="str">
        <f t="shared" ref="F574:F576" si="37">IF($C$577=0,"",IF(C574="[for completion]","",IF(C574="","",C574/$C$577)))</f>
        <v/>
      </c>
      <c r="G574" s="208" t="str">
        <f t="shared" ref="G574:G576" si="38">IF($D$577=0,"",IF(D574="[for completion]","",IF(D574="","",D574/$D$577)))</f>
        <v/>
      </c>
    </row>
    <row r="575" spans="1:7" x14ac:dyDescent="0.25">
      <c r="A575" s="278" t="s">
        <v>2190</v>
      </c>
      <c r="B575" s="221" t="s">
        <v>1212</v>
      </c>
      <c r="C575" s="388" t="s">
        <v>811</v>
      </c>
      <c r="D575" s="388" t="s">
        <v>811</v>
      </c>
      <c r="E575" s="222"/>
      <c r="F575" s="208" t="str">
        <f t="shared" si="37"/>
        <v/>
      </c>
      <c r="G575" s="208" t="str">
        <f t="shared" si="38"/>
        <v/>
      </c>
    </row>
    <row r="576" spans="1:7" x14ac:dyDescent="0.25">
      <c r="A576" s="278" t="s">
        <v>2191</v>
      </c>
      <c r="B576" s="219" t="s">
        <v>1605</v>
      </c>
      <c r="C576" s="388" t="s">
        <v>811</v>
      </c>
      <c r="D576" s="388" t="s">
        <v>811</v>
      </c>
      <c r="E576" s="222"/>
      <c r="F576" s="208" t="str">
        <f t="shared" si="37"/>
        <v/>
      </c>
      <c r="G576" s="208" t="str">
        <f t="shared" si="38"/>
        <v/>
      </c>
    </row>
    <row r="577" spans="1:7" x14ac:dyDescent="0.25">
      <c r="A577" s="278" t="s">
        <v>2192</v>
      </c>
      <c r="B577" s="221" t="s">
        <v>100</v>
      </c>
      <c r="C577" s="251">
        <f>SUM(C573:C576)</f>
        <v>0</v>
      </c>
      <c r="D577" s="261">
        <f>SUM(D573:D576)</f>
        <v>0</v>
      </c>
      <c r="E577" s="222"/>
      <c r="F577" s="216">
        <f>SUM(F573:F576)</f>
        <v>0</v>
      </c>
      <c r="G577" s="216">
        <f>SUM(G573:G576)</f>
        <v>0</v>
      </c>
    </row>
    <row r="578" spans="1:7" x14ac:dyDescent="0.25">
      <c r="A578" s="219"/>
      <c r="B578" s="219"/>
      <c r="C578" s="219"/>
      <c r="D578" s="219"/>
      <c r="E578" s="219"/>
      <c r="F578" s="219"/>
      <c r="G578" s="218"/>
    </row>
    <row r="579" spans="1:7" x14ac:dyDescent="0.25">
      <c r="A579" s="147"/>
      <c r="B579" s="147" t="s">
        <v>2018</v>
      </c>
      <c r="C579" s="113" t="s">
        <v>65</v>
      </c>
      <c r="D579" s="113" t="s">
        <v>1213</v>
      </c>
      <c r="E579" s="113"/>
      <c r="F579" s="113" t="s">
        <v>467</v>
      </c>
      <c r="G579" s="113" t="s">
        <v>1522</v>
      </c>
    </row>
    <row r="580" spans="1:7" x14ac:dyDescent="0.25">
      <c r="A580" s="278" t="s">
        <v>2195</v>
      </c>
      <c r="B580" s="295" t="s">
        <v>560</v>
      </c>
      <c r="C580" s="388" t="s">
        <v>811</v>
      </c>
      <c r="D580" s="388" t="s">
        <v>811</v>
      </c>
      <c r="E580" s="296"/>
      <c r="F580" s="299" t="str">
        <f>IF($C$598=0,"",IF(C580="[for completion]","",IF(C580="","",C580/$C$598)))</f>
        <v/>
      </c>
      <c r="G580" s="299" t="str">
        <f>IF($D$598=0,"",IF(D580="[for completion]","",IF(D580="","",D580/$D$598)))</f>
        <v/>
      </c>
    </row>
    <row r="581" spans="1:7" x14ac:dyDescent="0.25">
      <c r="A581" s="278" t="s">
        <v>2196</v>
      </c>
      <c r="B581" s="295" t="s">
        <v>560</v>
      </c>
      <c r="C581" s="388" t="s">
        <v>811</v>
      </c>
      <c r="D581" s="388" t="s">
        <v>811</v>
      </c>
      <c r="E581" s="296"/>
      <c r="F581" s="299" t="str">
        <f t="shared" ref="F581:F598" si="39">IF($C$598=0,"",IF(C581="[for completion]","",IF(C581="","",C581/$C$598)))</f>
        <v/>
      </c>
      <c r="G581" s="299" t="str">
        <f t="shared" ref="G581:G598" si="40">IF($D$598=0,"",IF(D581="[for completion]","",IF(D581="","",D581/$D$598)))</f>
        <v/>
      </c>
    </row>
    <row r="582" spans="1:7" x14ac:dyDescent="0.25">
      <c r="A582" s="278" t="s">
        <v>2197</v>
      </c>
      <c r="B582" s="295" t="s">
        <v>560</v>
      </c>
      <c r="C582" s="388" t="s">
        <v>811</v>
      </c>
      <c r="D582" s="388" t="s">
        <v>811</v>
      </c>
      <c r="E582" s="296"/>
      <c r="F582" s="299" t="str">
        <f t="shared" si="39"/>
        <v/>
      </c>
      <c r="G582" s="299" t="str">
        <f t="shared" si="40"/>
        <v/>
      </c>
    </row>
    <row r="583" spans="1:7" x14ac:dyDescent="0.25">
      <c r="A583" s="278" t="s">
        <v>2198</v>
      </c>
      <c r="B583" s="295" t="s">
        <v>560</v>
      </c>
      <c r="C583" s="388" t="s">
        <v>811</v>
      </c>
      <c r="D583" s="388" t="s">
        <v>811</v>
      </c>
      <c r="E583" s="296"/>
      <c r="F583" s="299" t="str">
        <f t="shared" si="39"/>
        <v/>
      </c>
      <c r="G583" s="299" t="str">
        <f t="shared" si="40"/>
        <v/>
      </c>
    </row>
    <row r="584" spans="1:7" x14ac:dyDescent="0.25">
      <c r="A584" s="278" t="s">
        <v>2199</v>
      </c>
      <c r="B584" s="295" t="s">
        <v>560</v>
      </c>
      <c r="C584" s="388" t="s">
        <v>811</v>
      </c>
      <c r="D584" s="388" t="s">
        <v>811</v>
      </c>
      <c r="E584" s="296"/>
      <c r="F584" s="299" t="str">
        <f t="shared" si="39"/>
        <v/>
      </c>
      <c r="G584" s="299" t="str">
        <f t="shared" si="40"/>
        <v/>
      </c>
    </row>
    <row r="585" spans="1:7" x14ac:dyDescent="0.25">
      <c r="A585" s="278" t="s">
        <v>2200</v>
      </c>
      <c r="B585" s="295" t="s">
        <v>560</v>
      </c>
      <c r="C585" s="388" t="s">
        <v>811</v>
      </c>
      <c r="D585" s="388" t="s">
        <v>811</v>
      </c>
      <c r="E585" s="296"/>
      <c r="F585" s="299" t="str">
        <f t="shared" si="39"/>
        <v/>
      </c>
      <c r="G585" s="299" t="str">
        <f t="shared" si="40"/>
        <v/>
      </c>
    </row>
    <row r="586" spans="1:7" x14ac:dyDescent="0.25">
      <c r="A586" s="278" t="s">
        <v>2201</v>
      </c>
      <c r="B586" s="295" t="s">
        <v>560</v>
      </c>
      <c r="C586" s="388" t="s">
        <v>811</v>
      </c>
      <c r="D586" s="388" t="s">
        <v>811</v>
      </c>
      <c r="E586" s="296"/>
      <c r="F586" s="299" t="str">
        <f t="shared" si="39"/>
        <v/>
      </c>
      <c r="G586" s="299" t="str">
        <f t="shared" si="40"/>
        <v/>
      </c>
    </row>
    <row r="587" spans="1:7" x14ac:dyDescent="0.25">
      <c r="A587" s="278" t="s">
        <v>2202</v>
      </c>
      <c r="B587" s="295" t="s">
        <v>560</v>
      </c>
      <c r="C587" s="388" t="s">
        <v>811</v>
      </c>
      <c r="D587" s="388" t="s">
        <v>811</v>
      </c>
      <c r="E587" s="296"/>
      <c r="F587" s="299" t="str">
        <f t="shared" si="39"/>
        <v/>
      </c>
      <c r="G587" s="299" t="str">
        <f t="shared" si="40"/>
        <v/>
      </c>
    </row>
    <row r="588" spans="1:7" x14ac:dyDescent="0.25">
      <c r="A588" s="278" t="s">
        <v>2203</v>
      </c>
      <c r="B588" s="295" t="s">
        <v>560</v>
      </c>
      <c r="C588" s="388" t="s">
        <v>811</v>
      </c>
      <c r="D588" s="388" t="s">
        <v>811</v>
      </c>
      <c r="E588" s="296"/>
      <c r="F588" s="299" t="str">
        <f t="shared" si="39"/>
        <v/>
      </c>
      <c r="G588" s="299" t="str">
        <f t="shared" si="40"/>
        <v/>
      </c>
    </row>
    <row r="589" spans="1:7" x14ac:dyDescent="0.25">
      <c r="A589" s="278" t="s">
        <v>2204</v>
      </c>
      <c r="B589" s="295" t="s">
        <v>560</v>
      </c>
      <c r="C589" s="388" t="s">
        <v>811</v>
      </c>
      <c r="D589" s="388" t="s">
        <v>811</v>
      </c>
      <c r="E589" s="296"/>
      <c r="F589" s="299" t="str">
        <f t="shared" si="39"/>
        <v/>
      </c>
      <c r="G589" s="299" t="str">
        <f t="shared" si="40"/>
        <v/>
      </c>
    </row>
    <row r="590" spans="1:7" x14ac:dyDescent="0.25">
      <c r="A590" s="278" t="s">
        <v>2205</v>
      </c>
      <c r="B590" s="295" t="s">
        <v>560</v>
      </c>
      <c r="C590" s="388" t="s">
        <v>811</v>
      </c>
      <c r="D590" s="388" t="s">
        <v>811</v>
      </c>
      <c r="E590" s="296"/>
      <c r="F590" s="299" t="str">
        <f t="shared" si="39"/>
        <v/>
      </c>
      <c r="G590" s="299" t="str">
        <f t="shared" si="40"/>
        <v/>
      </c>
    </row>
    <row r="591" spans="1:7" x14ac:dyDescent="0.25">
      <c r="A591" s="278" t="s">
        <v>2206</v>
      </c>
      <c r="B591" s="295" t="s">
        <v>560</v>
      </c>
      <c r="C591" s="388" t="s">
        <v>811</v>
      </c>
      <c r="D591" s="388" t="s">
        <v>811</v>
      </c>
      <c r="E591" s="296"/>
      <c r="F591" s="299" t="str">
        <f t="shared" si="39"/>
        <v/>
      </c>
      <c r="G591" s="299" t="str">
        <f t="shared" si="40"/>
        <v/>
      </c>
    </row>
    <row r="592" spans="1:7" x14ac:dyDescent="0.25">
      <c r="A592" s="278" t="s">
        <v>2207</v>
      </c>
      <c r="B592" s="295" t="s">
        <v>560</v>
      </c>
      <c r="C592" s="388" t="s">
        <v>811</v>
      </c>
      <c r="D592" s="388" t="s">
        <v>811</v>
      </c>
      <c r="E592" s="296"/>
      <c r="F592" s="299" t="str">
        <f t="shared" si="39"/>
        <v/>
      </c>
      <c r="G592" s="299" t="str">
        <f t="shared" si="40"/>
        <v/>
      </c>
    </row>
    <row r="593" spans="1:7" x14ac:dyDescent="0.25">
      <c r="A593" s="278" t="s">
        <v>2208</v>
      </c>
      <c r="B593" s="295" t="s">
        <v>560</v>
      </c>
      <c r="C593" s="388" t="s">
        <v>811</v>
      </c>
      <c r="D593" s="388" t="s">
        <v>811</v>
      </c>
      <c r="E593" s="296"/>
      <c r="F593" s="299" t="str">
        <f t="shared" si="39"/>
        <v/>
      </c>
      <c r="G593" s="299" t="str">
        <f t="shared" si="40"/>
        <v/>
      </c>
    </row>
    <row r="594" spans="1:7" x14ac:dyDescent="0.25">
      <c r="A594" s="278" t="s">
        <v>2209</v>
      </c>
      <c r="B594" s="295" t="s">
        <v>560</v>
      </c>
      <c r="C594" s="388" t="s">
        <v>811</v>
      </c>
      <c r="D594" s="388" t="s">
        <v>811</v>
      </c>
      <c r="E594" s="296"/>
      <c r="F594" s="299" t="str">
        <f t="shared" si="39"/>
        <v/>
      </c>
      <c r="G594" s="299" t="str">
        <f t="shared" si="40"/>
        <v/>
      </c>
    </row>
    <row r="595" spans="1:7" x14ac:dyDescent="0.25">
      <c r="A595" s="278" t="s">
        <v>2210</v>
      </c>
      <c r="B595" s="295" t="s">
        <v>560</v>
      </c>
      <c r="C595" s="388" t="s">
        <v>811</v>
      </c>
      <c r="D595" s="388" t="s">
        <v>811</v>
      </c>
      <c r="E595" s="296"/>
      <c r="F595" s="299" t="str">
        <f t="shared" si="39"/>
        <v/>
      </c>
      <c r="G595" s="299" t="str">
        <f t="shared" si="40"/>
        <v/>
      </c>
    </row>
    <row r="596" spans="1:7" x14ac:dyDescent="0.25">
      <c r="A596" s="278" t="s">
        <v>2211</v>
      </c>
      <c r="B596" s="295" t="s">
        <v>560</v>
      </c>
      <c r="C596" s="388" t="s">
        <v>811</v>
      </c>
      <c r="D596" s="388" t="s">
        <v>811</v>
      </c>
      <c r="E596" s="296"/>
      <c r="F596" s="299" t="str">
        <f t="shared" si="39"/>
        <v/>
      </c>
      <c r="G596" s="299" t="str">
        <f t="shared" si="40"/>
        <v/>
      </c>
    </row>
    <row r="597" spans="1:7" x14ac:dyDescent="0.25">
      <c r="A597" s="278" t="s">
        <v>2212</v>
      </c>
      <c r="B597" s="295" t="s">
        <v>1605</v>
      </c>
      <c r="C597" s="388" t="s">
        <v>811</v>
      </c>
      <c r="D597" s="388" t="s">
        <v>811</v>
      </c>
      <c r="E597" s="296"/>
      <c r="F597" s="299" t="str">
        <f t="shared" si="39"/>
        <v/>
      </c>
      <c r="G597" s="299" t="str">
        <f t="shared" si="40"/>
        <v/>
      </c>
    </row>
    <row r="598" spans="1:7" x14ac:dyDescent="0.25">
      <c r="A598" s="278" t="s">
        <v>2213</v>
      </c>
      <c r="B598" s="295" t="s">
        <v>100</v>
      </c>
      <c r="C598" s="251">
        <f>SUM(C580:C597)</f>
        <v>0</v>
      </c>
      <c r="D598" s="261">
        <f>SUM(D580:D597)</f>
        <v>0</v>
      </c>
      <c r="E598" s="296"/>
      <c r="F598" s="299" t="str">
        <f t="shared" si="39"/>
        <v/>
      </c>
      <c r="G598" s="299" t="str">
        <f t="shared" si="40"/>
        <v/>
      </c>
    </row>
  </sheetData>
  <sheetProtection algorithmName="SHA-512" hashValue="JsidYu+7JXheSYJh8yWlWGQGLkFfppmTY/uBFaiB/NGwXY+64fI9Rk37x2/gcOX6onVGPeF6jp39Kpfh5Yynvw==" saltValue="Jb3IFC1MAHXNNicKybrsgw=="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C363:D381 C580:D598" name="Optional ECBECAIs_2"/>
    <protectedRange sqref="B287:B304 B310:B327 B363:B380 B580:B597" name="Mortgage Assets III_1"/>
    <protectedRange sqref="F382:G410 B38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phoneticPr fontId="42" type="noConversion"/>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403"/>
  <sheetViews>
    <sheetView zoomScale="80" zoomScaleNormal="80" workbookViewId="0">
      <selection activeCell="G19" sqref="G19"/>
    </sheetView>
  </sheetViews>
  <sheetFormatPr defaultColWidth="11.42578125" defaultRowHeight="15" outlineLevelRow="1" x14ac:dyDescent="0.25"/>
  <cols>
    <col min="1" max="1" width="16.28515625" customWidth="1"/>
    <col min="2" max="2" width="89.85546875" style="25" bestFit="1" customWidth="1"/>
    <col min="3" max="3" width="134.7109375" style="2" customWidth="1"/>
    <col min="4" max="13" width="11.42578125" style="2"/>
  </cols>
  <sheetData>
    <row r="1" spans="1:13" s="141" customFormat="1" ht="31.5" x14ac:dyDescent="0.25">
      <c r="A1" s="139" t="s">
        <v>771</v>
      </c>
      <c r="B1" s="139"/>
      <c r="C1" s="293" t="s">
        <v>1889</v>
      </c>
      <c r="D1" s="19"/>
      <c r="E1" s="19"/>
      <c r="F1" s="19"/>
      <c r="G1" s="19"/>
      <c r="H1" s="19"/>
      <c r="I1" s="19"/>
      <c r="J1" s="19"/>
      <c r="K1" s="19"/>
      <c r="L1" s="19"/>
      <c r="M1" s="19"/>
    </row>
    <row r="2" spans="1:13" x14ac:dyDescent="0.25">
      <c r="B2" s="23"/>
      <c r="C2" s="23"/>
    </row>
    <row r="3" spans="1:13" x14ac:dyDescent="0.25">
      <c r="A3" s="74" t="s">
        <v>772</v>
      </c>
      <c r="B3" s="75"/>
      <c r="C3" s="23"/>
    </row>
    <row r="4" spans="1:13" x14ac:dyDescent="0.25">
      <c r="C4" s="23"/>
    </row>
    <row r="5" spans="1:13" ht="37.5" x14ac:dyDescent="0.25">
      <c r="A5" s="36" t="s">
        <v>33</v>
      </c>
      <c r="B5" s="36" t="s">
        <v>773</v>
      </c>
      <c r="C5" s="76" t="s">
        <v>1151</v>
      </c>
    </row>
    <row r="6" spans="1:13" x14ac:dyDescent="0.25">
      <c r="A6" s="1" t="s">
        <v>774</v>
      </c>
      <c r="B6" s="39" t="s">
        <v>775</v>
      </c>
      <c r="C6" s="383" t="s">
        <v>2645</v>
      </c>
    </row>
    <row r="7" spans="1:13" ht="30" x14ac:dyDescent="0.25">
      <c r="A7" s="1" t="s">
        <v>776</v>
      </c>
      <c r="B7" s="39" t="s">
        <v>777</v>
      </c>
      <c r="C7" s="383" t="s">
        <v>2646</v>
      </c>
    </row>
    <row r="8" spans="1:13" x14ac:dyDescent="0.25">
      <c r="A8" s="1" t="s">
        <v>778</v>
      </c>
      <c r="B8" s="39" t="s">
        <v>779</v>
      </c>
      <c r="C8" s="391" t="s">
        <v>2647</v>
      </c>
    </row>
    <row r="9" spans="1:13" x14ac:dyDescent="0.25">
      <c r="A9" s="1" t="s">
        <v>780</v>
      </c>
      <c r="B9" s="39" t="s">
        <v>781</v>
      </c>
      <c r="C9" s="383" t="s">
        <v>2648</v>
      </c>
    </row>
    <row r="10" spans="1:13" ht="44.25" customHeight="1" x14ac:dyDescent="0.25">
      <c r="A10" s="1" t="s">
        <v>782</v>
      </c>
      <c r="B10" s="39" t="s">
        <v>997</v>
      </c>
      <c r="C10" s="383" t="s">
        <v>2649</v>
      </c>
    </row>
    <row r="11" spans="1:13" ht="54.75" customHeight="1" x14ac:dyDescent="0.25">
      <c r="A11" s="1" t="s">
        <v>783</v>
      </c>
      <c r="B11" s="39" t="s">
        <v>784</v>
      </c>
      <c r="C11" s="383" t="s">
        <v>2650</v>
      </c>
    </row>
    <row r="12" spans="1:13" x14ac:dyDescent="0.25">
      <c r="A12" s="1" t="s">
        <v>785</v>
      </c>
      <c r="B12" s="39" t="s">
        <v>786</v>
      </c>
      <c r="C12" s="383" t="s">
        <v>2651</v>
      </c>
    </row>
    <row r="13" spans="1:13" x14ac:dyDescent="0.25">
      <c r="A13" s="1" t="s">
        <v>787</v>
      </c>
      <c r="B13" s="39" t="s">
        <v>788</v>
      </c>
      <c r="C13" s="383" t="s">
        <v>2652</v>
      </c>
    </row>
    <row r="14" spans="1:13" ht="30" x14ac:dyDescent="0.25">
      <c r="A14" s="1" t="s">
        <v>789</v>
      </c>
      <c r="B14" s="39" t="s">
        <v>790</v>
      </c>
      <c r="C14" s="391" t="s">
        <v>2653</v>
      </c>
    </row>
    <row r="15" spans="1:13" x14ac:dyDescent="0.25">
      <c r="A15" s="1" t="s">
        <v>791</v>
      </c>
      <c r="B15" s="39" t="s">
        <v>792</v>
      </c>
      <c r="C15" s="391" t="s">
        <v>2653</v>
      </c>
    </row>
    <row r="16" spans="1:13" ht="30" x14ac:dyDescent="0.25">
      <c r="A16" s="1" t="s">
        <v>793</v>
      </c>
      <c r="B16" s="43" t="s">
        <v>794</v>
      </c>
      <c r="C16" s="383" t="s">
        <v>2654</v>
      </c>
    </row>
    <row r="17" spans="1:13" ht="30" customHeight="1" x14ac:dyDescent="0.25">
      <c r="A17" s="1" t="s">
        <v>795</v>
      </c>
      <c r="B17" s="43" t="s">
        <v>796</v>
      </c>
      <c r="C17" s="383" t="s">
        <v>2655</v>
      </c>
    </row>
    <row r="18" spans="1:13" x14ac:dyDescent="0.25">
      <c r="A18" s="1" t="s">
        <v>797</v>
      </c>
      <c r="B18" s="43" t="s">
        <v>798</v>
      </c>
      <c r="C18" s="383" t="s">
        <v>2656</v>
      </c>
    </row>
    <row r="19" spans="1:13" s="209" customFormat="1" x14ac:dyDescent="0.25">
      <c r="A19" s="65" t="s">
        <v>799</v>
      </c>
      <c r="B19" s="40" t="s">
        <v>800</v>
      </c>
      <c r="C19" s="226"/>
      <c r="D19" s="2"/>
      <c r="E19" s="2"/>
      <c r="F19" s="2"/>
      <c r="G19" s="2"/>
      <c r="H19" s="2"/>
      <c r="I19" s="2"/>
      <c r="J19" s="2"/>
    </row>
    <row r="20" spans="1:13" s="209" customFormat="1" x14ac:dyDescent="0.25">
      <c r="A20" s="65" t="s">
        <v>801</v>
      </c>
      <c r="B20" s="39"/>
      <c r="D20" s="2"/>
      <c r="E20" s="2"/>
      <c r="F20" s="2"/>
      <c r="G20" s="2"/>
      <c r="H20" s="2"/>
      <c r="I20" s="2"/>
      <c r="J20" s="2"/>
    </row>
    <row r="21" spans="1:13" s="209" customFormat="1" x14ac:dyDescent="0.25">
      <c r="A21" s="65" t="s">
        <v>802</v>
      </c>
      <c r="B21" s="39"/>
      <c r="C21" s="226"/>
      <c r="D21" s="2"/>
      <c r="E21" s="2"/>
      <c r="F21" s="2"/>
      <c r="G21" s="2"/>
      <c r="H21" s="2"/>
      <c r="I21" s="2"/>
      <c r="J21" s="2"/>
    </row>
    <row r="22" spans="1:13" s="209" customFormat="1" x14ac:dyDescent="0.25">
      <c r="A22" s="65" t="s">
        <v>803</v>
      </c>
      <c r="B22" s="20"/>
      <c r="C22" s="2"/>
      <c r="D22" s="2"/>
      <c r="E22" s="2"/>
      <c r="F22" s="2"/>
      <c r="G22" s="2"/>
      <c r="H22" s="2"/>
      <c r="I22" s="2"/>
      <c r="J22" s="2"/>
    </row>
    <row r="23" spans="1:13" outlineLevel="1" x14ac:dyDescent="0.25">
      <c r="A23" s="65" t="s">
        <v>804</v>
      </c>
      <c r="B23" s="226"/>
      <c r="C23" s="25"/>
    </row>
    <row r="24" spans="1:13" outlineLevel="1" x14ac:dyDescent="0.25">
      <c r="A24" s="65" t="s">
        <v>1911</v>
      </c>
      <c r="B24" s="73"/>
      <c r="C24" s="25"/>
    </row>
    <row r="25" spans="1:13" outlineLevel="1" x14ac:dyDescent="0.25">
      <c r="A25" s="65" t="s">
        <v>1912</v>
      </c>
      <c r="B25" s="73"/>
      <c r="C25" s="25"/>
    </row>
    <row r="26" spans="1:13" outlineLevel="1" x14ac:dyDescent="0.25">
      <c r="A26" s="65" t="s">
        <v>1913</v>
      </c>
      <c r="B26" s="73"/>
      <c r="C26" s="25"/>
    </row>
    <row r="27" spans="1:13" outlineLevel="1" x14ac:dyDescent="0.25">
      <c r="A27" s="65" t="s">
        <v>1914</v>
      </c>
      <c r="B27" s="73"/>
      <c r="C27" s="25"/>
    </row>
    <row r="28" spans="1:13" s="209" customFormat="1" ht="18.75" outlineLevel="1" x14ac:dyDescent="0.25">
      <c r="A28" s="277"/>
      <c r="B28" s="270" t="s">
        <v>1839</v>
      </c>
      <c r="C28" s="76" t="s">
        <v>1151</v>
      </c>
      <c r="D28" s="2"/>
      <c r="E28" s="2"/>
      <c r="F28" s="2"/>
      <c r="G28" s="2"/>
      <c r="H28" s="2"/>
      <c r="I28" s="2"/>
      <c r="J28" s="2"/>
      <c r="K28" s="2"/>
      <c r="L28" s="2"/>
      <c r="M28" s="2"/>
    </row>
    <row r="29" spans="1:13" s="209" customFormat="1" outlineLevel="1" x14ac:dyDescent="0.25">
      <c r="A29" s="65" t="s">
        <v>806</v>
      </c>
      <c r="B29" s="39" t="s">
        <v>1837</v>
      </c>
      <c r="C29" s="383" t="s">
        <v>811</v>
      </c>
      <c r="D29" s="2"/>
      <c r="E29" s="2"/>
      <c r="F29" s="2"/>
      <c r="G29" s="2"/>
      <c r="H29" s="2"/>
      <c r="I29" s="2"/>
      <c r="J29" s="2"/>
      <c r="K29" s="2"/>
      <c r="L29" s="2"/>
      <c r="M29" s="2"/>
    </row>
    <row r="30" spans="1:13" s="209" customFormat="1" outlineLevel="1" x14ac:dyDescent="0.25">
      <c r="A30" s="65" t="s">
        <v>809</v>
      </c>
      <c r="B30" s="39" t="s">
        <v>1838</v>
      </c>
      <c r="C30" s="383" t="s">
        <v>814</v>
      </c>
      <c r="D30" s="2"/>
      <c r="E30" s="2"/>
      <c r="F30" s="2"/>
      <c r="G30" s="2"/>
      <c r="H30" s="2"/>
      <c r="I30" s="2"/>
      <c r="J30" s="2"/>
      <c r="K30" s="2"/>
      <c r="L30" s="2"/>
      <c r="M30" s="2"/>
    </row>
    <row r="31" spans="1:13" s="209" customFormat="1" ht="144.75" customHeight="1" outlineLevel="1" x14ac:dyDescent="0.25">
      <c r="A31" s="65" t="s">
        <v>812</v>
      </c>
      <c r="B31" s="39" t="s">
        <v>1836</v>
      </c>
      <c r="C31" s="392" t="s">
        <v>2657</v>
      </c>
      <c r="D31" s="2"/>
      <c r="E31" s="2"/>
      <c r="F31" s="2"/>
      <c r="G31" s="2"/>
      <c r="H31" s="2"/>
      <c r="I31" s="2"/>
      <c r="J31" s="2"/>
      <c r="K31" s="2"/>
      <c r="L31" s="2"/>
      <c r="M31" s="2"/>
    </row>
    <row r="32" spans="1:13" s="209" customFormat="1" outlineLevel="1" x14ac:dyDescent="0.25">
      <c r="A32" s="65" t="s">
        <v>815</v>
      </c>
      <c r="B32" s="73"/>
      <c r="C32" s="226"/>
      <c r="D32" s="2"/>
      <c r="E32" s="2"/>
      <c r="F32" s="2"/>
      <c r="G32" s="2"/>
      <c r="H32" s="2"/>
      <c r="I32" s="2"/>
      <c r="J32" s="2"/>
      <c r="K32" s="2"/>
      <c r="L32" s="2"/>
      <c r="M32" s="2"/>
    </row>
    <row r="33" spans="1:13" s="209" customFormat="1" outlineLevel="1" x14ac:dyDescent="0.25">
      <c r="A33" s="65" t="s">
        <v>816</v>
      </c>
      <c r="B33" s="73"/>
      <c r="C33" s="226"/>
      <c r="D33" s="2"/>
      <c r="E33" s="2"/>
      <c r="F33" s="2"/>
      <c r="G33" s="2"/>
      <c r="H33" s="2"/>
      <c r="I33" s="2"/>
      <c r="J33" s="2"/>
      <c r="K33" s="2"/>
      <c r="L33" s="2"/>
      <c r="M33" s="2"/>
    </row>
    <row r="34" spans="1:13" s="209" customFormat="1" outlineLevel="1" x14ac:dyDescent="0.25">
      <c r="A34" s="65" t="s">
        <v>1137</v>
      </c>
      <c r="B34" s="73"/>
      <c r="C34" s="226"/>
      <c r="D34" s="2"/>
      <c r="E34" s="2"/>
      <c r="F34" s="2"/>
      <c r="G34" s="2"/>
      <c r="H34" s="2"/>
      <c r="I34" s="2"/>
      <c r="J34" s="2"/>
      <c r="K34" s="2"/>
      <c r="L34" s="2"/>
      <c r="M34" s="2"/>
    </row>
    <row r="35" spans="1:13" s="209" customFormat="1" outlineLevel="1" x14ac:dyDescent="0.25">
      <c r="A35" s="65" t="s">
        <v>1850</v>
      </c>
      <c r="B35" s="73"/>
      <c r="C35" s="226"/>
      <c r="D35" s="2"/>
      <c r="E35" s="2"/>
      <c r="F35" s="2"/>
      <c r="G35" s="2"/>
      <c r="H35" s="2"/>
      <c r="I35" s="2"/>
      <c r="J35" s="2"/>
      <c r="K35" s="2"/>
      <c r="L35" s="2"/>
      <c r="M35" s="2"/>
    </row>
    <row r="36" spans="1:13" s="209" customFormat="1" outlineLevel="1" x14ac:dyDescent="0.25">
      <c r="A36" s="65" t="s">
        <v>1851</v>
      </c>
      <c r="B36" s="73"/>
      <c r="C36" s="226"/>
      <c r="D36" s="2"/>
      <c r="E36" s="2"/>
      <c r="F36" s="2"/>
      <c r="G36" s="2"/>
      <c r="H36" s="2"/>
      <c r="I36" s="2"/>
      <c r="J36" s="2"/>
      <c r="K36" s="2"/>
      <c r="L36" s="2"/>
      <c r="M36" s="2"/>
    </row>
    <row r="37" spans="1:13" s="209" customFormat="1" outlineLevel="1" x14ac:dyDescent="0.25">
      <c r="A37" s="65" t="s">
        <v>1852</v>
      </c>
      <c r="B37" s="73"/>
      <c r="C37" s="226"/>
      <c r="D37" s="2"/>
      <c r="E37" s="2"/>
      <c r="F37" s="2"/>
      <c r="G37" s="2"/>
      <c r="H37" s="2"/>
      <c r="I37" s="2"/>
      <c r="J37" s="2"/>
      <c r="K37" s="2"/>
      <c r="L37" s="2"/>
      <c r="M37" s="2"/>
    </row>
    <row r="38" spans="1:13" s="209" customFormat="1" outlineLevel="1" x14ac:dyDescent="0.25">
      <c r="A38" s="65" t="s">
        <v>1853</v>
      </c>
      <c r="B38" s="73"/>
      <c r="C38" s="226"/>
      <c r="D38" s="2"/>
      <c r="E38" s="2"/>
      <c r="F38" s="2"/>
      <c r="G38" s="2"/>
      <c r="H38" s="2"/>
      <c r="I38" s="2"/>
      <c r="J38" s="2"/>
      <c r="K38" s="2"/>
      <c r="L38" s="2"/>
      <c r="M38" s="2"/>
    </row>
    <row r="39" spans="1:13" s="209" customFormat="1" outlineLevel="1" x14ac:dyDescent="0.25">
      <c r="A39" s="65" t="s">
        <v>1854</v>
      </c>
      <c r="B39" s="73"/>
      <c r="C39" s="226"/>
      <c r="D39" s="2"/>
      <c r="E39" s="2"/>
      <c r="F39" s="2"/>
      <c r="G39" s="2"/>
      <c r="H39" s="2"/>
      <c r="I39" s="2"/>
      <c r="J39" s="2"/>
      <c r="K39" s="2"/>
      <c r="L39" s="2"/>
      <c r="M39" s="2"/>
    </row>
    <row r="40" spans="1:13" s="209" customFormat="1" outlineLevel="1" x14ac:dyDescent="0.25">
      <c r="A40" s="65" t="s">
        <v>1855</v>
      </c>
      <c r="B40" s="73"/>
      <c r="C40" s="226"/>
      <c r="D40" s="2"/>
      <c r="E40" s="2"/>
      <c r="F40" s="2"/>
      <c r="G40" s="2"/>
      <c r="H40" s="2"/>
      <c r="I40" s="2"/>
      <c r="J40" s="2"/>
      <c r="K40" s="2"/>
      <c r="L40" s="2"/>
      <c r="M40" s="2"/>
    </row>
    <row r="41" spans="1:13" s="209" customFormat="1" outlineLevel="1" x14ac:dyDescent="0.25">
      <c r="A41" s="65" t="s">
        <v>1856</v>
      </c>
      <c r="B41" s="73"/>
      <c r="C41" s="226"/>
      <c r="D41" s="2"/>
      <c r="E41" s="2"/>
      <c r="F41" s="2"/>
      <c r="G41" s="2"/>
      <c r="H41" s="2"/>
      <c r="I41" s="2"/>
      <c r="J41" s="2"/>
      <c r="K41" s="2"/>
      <c r="L41" s="2"/>
      <c r="M41" s="2"/>
    </row>
    <row r="42" spans="1:13" s="209" customFormat="1" outlineLevel="1" x14ac:dyDescent="0.25">
      <c r="A42" s="65" t="s">
        <v>1857</v>
      </c>
      <c r="B42" s="73"/>
      <c r="C42" s="226"/>
      <c r="D42" s="2"/>
      <c r="E42" s="2"/>
      <c r="F42" s="2"/>
      <c r="G42" s="2"/>
      <c r="H42" s="2"/>
      <c r="I42" s="2"/>
      <c r="J42" s="2"/>
      <c r="K42" s="2"/>
      <c r="L42" s="2"/>
      <c r="M42" s="2"/>
    </row>
    <row r="43" spans="1:13" s="209" customFormat="1" outlineLevel="1" x14ac:dyDescent="0.25">
      <c r="A43" s="65" t="s">
        <v>1858</v>
      </c>
      <c r="B43" s="73"/>
      <c r="C43" s="226"/>
      <c r="D43" s="2"/>
      <c r="E43" s="2"/>
      <c r="F43" s="2"/>
      <c r="G43" s="2"/>
      <c r="H43" s="2"/>
      <c r="I43" s="2"/>
      <c r="J43" s="2"/>
      <c r="K43" s="2"/>
      <c r="L43" s="2"/>
      <c r="M43" s="2"/>
    </row>
    <row r="44" spans="1:13" ht="18.75" x14ac:dyDescent="0.25">
      <c r="A44" s="36"/>
      <c r="B44" s="36" t="s">
        <v>1840</v>
      </c>
      <c r="C44" s="76" t="s">
        <v>805</v>
      </c>
    </row>
    <row r="45" spans="1:13" x14ac:dyDescent="0.25">
      <c r="A45" s="1" t="s">
        <v>817</v>
      </c>
      <c r="B45" s="43" t="s">
        <v>807</v>
      </c>
      <c r="C45" s="25" t="s">
        <v>808</v>
      </c>
    </row>
    <row r="46" spans="1:13" x14ac:dyDescent="0.25">
      <c r="A46" s="166" t="s">
        <v>1842</v>
      </c>
      <c r="B46" s="43" t="s">
        <v>810</v>
      </c>
      <c r="C46" s="25" t="s">
        <v>811</v>
      </c>
    </row>
    <row r="47" spans="1:13" x14ac:dyDescent="0.25">
      <c r="A47" s="166" t="s">
        <v>1843</v>
      </c>
      <c r="B47" s="43" t="s">
        <v>813</v>
      </c>
      <c r="C47" s="25" t="s">
        <v>814</v>
      </c>
    </row>
    <row r="48" spans="1:13" outlineLevel="1" x14ac:dyDescent="0.25">
      <c r="A48" s="1" t="s">
        <v>819</v>
      </c>
      <c r="B48" s="42"/>
      <c r="C48" s="25"/>
    </row>
    <row r="49" spans="1:3" outlineLevel="1" x14ac:dyDescent="0.25">
      <c r="A49" s="166" t="s">
        <v>820</v>
      </c>
      <c r="B49" s="42"/>
      <c r="C49" s="25"/>
    </row>
    <row r="50" spans="1:3" outlineLevel="1" x14ac:dyDescent="0.25">
      <c r="A50" s="166" t="s">
        <v>821</v>
      </c>
      <c r="B50" s="43"/>
      <c r="C50" s="25"/>
    </row>
    <row r="51" spans="1:3" ht="18.75" x14ac:dyDescent="0.25">
      <c r="A51" s="36"/>
      <c r="B51" s="36" t="s">
        <v>1841</v>
      </c>
      <c r="C51" s="76" t="s">
        <v>1151</v>
      </c>
    </row>
    <row r="52" spans="1:3" x14ac:dyDescent="0.25">
      <c r="A52" s="1" t="s">
        <v>1844</v>
      </c>
      <c r="B52" s="39" t="s">
        <v>818</v>
      </c>
      <c r="C52" s="303" t="s">
        <v>811</v>
      </c>
    </row>
    <row r="53" spans="1:3" x14ac:dyDescent="0.25">
      <c r="A53" s="1" t="s">
        <v>1845</v>
      </c>
      <c r="B53" s="42"/>
    </row>
    <row r="54" spans="1:3" x14ac:dyDescent="0.25">
      <c r="A54" s="166" t="s">
        <v>1846</v>
      </c>
      <c r="B54" s="42"/>
    </row>
    <row r="55" spans="1:3" x14ac:dyDescent="0.25">
      <c r="A55" s="166" t="s">
        <v>1847</v>
      </c>
      <c r="B55" s="42"/>
    </row>
    <row r="56" spans="1:3" x14ac:dyDescent="0.25">
      <c r="A56" s="166" t="s">
        <v>1848</v>
      </c>
      <c r="B56" s="42"/>
    </row>
    <row r="57" spans="1:3" x14ac:dyDescent="0.25">
      <c r="A57" s="166" t="s">
        <v>1849</v>
      </c>
      <c r="B57" s="42"/>
    </row>
    <row r="58" spans="1:3" x14ac:dyDescent="0.25">
      <c r="B58" s="42"/>
    </row>
    <row r="59" spans="1:3" x14ac:dyDescent="0.25">
      <c r="B59" s="42"/>
    </row>
    <row r="60" spans="1:3" x14ac:dyDescent="0.25">
      <c r="B60" s="42"/>
    </row>
    <row r="61" spans="1:3" x14ac:dyDescent="0.25">
      <c r="B61" s="42"/>
    </row>
    <row r="62" spans="1:3" x14ac:dyDescent="0.25">
      <c r="B62" s="42"/>
    </row>
    <row r="63" spans="1:3" x14ac:dyDescent="0.25">
      <c r="B63" s="42"/>
    </row>
    <row r="64" spans="1:3" x14ac:dyDescent="0.25">
      <c r="B64" s="42"/>
    </row>
    <row r="65" spans="2:2" x14ac:dyDescent="0.25">
      <c r="B65" s="42"/>
    </row>
    <row r="66" spans="2:2" x14ac:dyDescent="0.25">
      <c r="B66" s="42"/>
    </row>
    <row r="67" spans="2:2" x14ac:dyDescent="0.25">
      <c r="B67" s="42"/>
    </row>
    <row r="68" spans="2:2" x14ac:dyDescent="0.25">
      <c r="B68" s="42"/>
    </row>
    <row r="69" spans="2:2" x14ac:dyDescent="0.25">
      <c r="B69" s="42"/>
    </row>
    <row r="70" spans="2:2" x14ac:dyDescent="0.25">
      <c r="B70" s="42"/>
    </row>
    <row r="71" spans="2:2" x14ac:dyDescent="0.25">
      <c r="B71" s="42"/>
    </row>
    <row r="72" spans="2:2" x14ac:dyDescent="0.25">
      <c r="B72" s="42"/>
    </row>
    <row r="73" spans="2:2" x14ac:dyDescent="0.25">
      <c r="B73" s="42"/>
    </row>
    <row r="74" spans="2:2" x14ac:dyDescent="0.25">
      <c r="B74" s="42"/>
    </row>
    <row r="75" spans="2:2" x14ac:dyDescent="0.25">
      <c r="B75" s="42"/>
    </row>
    <row r="76" spans="2:2" x14ac:dyDescent="0.25">
      <c r="B76" s="42"/>
    </row>
    <row r="77" spans="2:2" x14ac:dyDescent="0.25">
      <c r="B77" s="42"/>
    </row>
    <row r="78" spans="2:2" x14ac:dyDescent="0.25">
      <c r="B78" s="42"/>
    </row>
    <row r="79" spans="2:2" x14ac:dyDescent="0.25">
      <c r="B79" s="42"/>
    </row>
    <row r="80" spans="2:2" x14ac:dyDescent="0.25">
      <c r="B80" s="42"/>
    </row>
    <row r="81" spans="2:2" x14ac:dyDescent="0.25">
      <c r="B81" s="42"/>
    </row>
    <row r="82" spans="2:2" x14ac:dyDescent="0.25">
      <c r="B82" s="42"/>
    </row>
    <row r="83" spans="2:2" x14ac:dyDescent="0.25">
      <c r="B83" s="42"/>
    </row>
    <row r="84" spans="2:2" x14ac:dyDescent="0.25">
      <c r="B84" s="42"/>
    </row>
    <row r="85" spans="2:2" x14ac:dyDescent="0.25">
      <c r="B85" s="42"/>
    </row>
    <row r="86" spans="2:2" x14ac:dyDescent="0.25">
      <c r="B86" s="42"/>
    </row>
    <row r="87" spans="2:2" x14ac:dyDescent="0.25">
      <c r="B87" s="42"/>
    </row>
    <row r="88" spans="2:2" x14ac:dyDescent="0.25">
      <c r="B88" s="42"/>
    </row>
    <row r="89" spans="2:2" x14ac:dyDescent="0.25">
      <c r="B89" s="42"/>
    </row>
    <row r="90" spans="2:2" x14ac:dyDescent="0.25">
      <c r="B90" s="42"/>
    </row>
    <row r="91" spans="2:2" x14ac:dyDescent="0.25">
      <c r="B91" s="42"/>
    </row>
    <row r="92" spans="2:2" x14ac:dyDescent="0.25">
      <c r="B92" s="42"/>
    </row>
    <row r="93" spans="2:2" x14ac:dyDescent="0.25">
      <c r="B93" s="42"/>
    </row>
    <row r="94" spans="2:2" x14ac:dyDescent="0.25">
      <c r="B94" s="42"/>
    </row>
    <row r="95" spans="2:2" x14ac:dyDescent="0.25">
      <c r="B95" s="42"/>
    </row>
    <row r="96" spans="2:2" x14ac:dyDescent="0.25">
      <c r="B96" s="42"/>
    </row>
    <row r="97" spans="2:2" x14ac:dyDescent="0.25">
      <c r="B97" s="42"/>
    </row>
    <row r="98" spans="2:2" x14ac:dyDescent="0.25">
      <c r="B98" s="42"/>
    </row>
    <row r="99" spans="2:2" x14ac:dyDescent="0.25">
      <c r="B99" s="42"/>
    </row>
    <row r="100" spans="2:2" x14ac:dyDescent="0.25">
      <c r="B100" s="42"/>
    </row>
    <row r="101" spans="2:2" x14ac:dyDescent="0.25">
      <c r="B101" s="42"/>
    </row>
    <row r="102" spans="2:2" x14ac:dyDescent="0.25">
      <c r="B102" s="42"/>
    </row>
    <row r="103" spans="2:2" x14ac:dyDescent="0.25">
      <c r="B103" s="23"/>
    </row>
    <row r="104" spans="2:2" x14ac:dyDescent="0.25">
      <c r="B104" s="23"/>
    </row>
    <row r="105" spans="2:2" x14ac:dyDescent="0.25">
      <c r="B105" s="23"/>
    </row>
    <row r="106" spans="2:2" x14ac:dyDescent="0.25">
      <c r="B106" s="23"/>
    </row>
    <row r="107" spans="2:2" x14ac:dyDescent="0.25">
      <c r="B107" s="23"/>
    </row>
    <row r="108" spans="2:2" x14ac:dyDescent="0.25">
      <c r="B108" s="23"/>
    </row>
    <row r="109" spans="2:2" x14ac:dyDescent="0.25">
      <c r="B109" s="23"/>
    </row>
    <row r="110" spans="2:2" x14ac:dyDescent="0.25">
      <c r="B110" s="23"/>
    </row>
    <row r="111" spans="2:2" x14ac:dyDescent="0.25">
      <c r="B111" s="23"/>
    </row>
    <row r="112" spans="2:2" x14ac:dyDescent="0.25">
      <c r="B112" s="23"/>
    </row>
    <row r="113" spans="2:2" x14ac:dyDescent="0.25">
      <c r="B113" s="42"/>
    </row>
    <row r="114" spans="2:2" x14ac:dyDescent="0.25">
      <c r="B114" s="42"/>
    </row>
    <row r="115" spans="2:2" x14ac:dyDescent="0.25">
      <c r="B115" s="42"/>
    </row>
    <row r="116" spans="2:2" x14ac:dyDescent="0.25">
      <c r="B116" s="42"/>
    </row>
    <row r="117" spans="2:2" x14ac:dyDescent="0.25">
      <c r="B117" s="42"/>
    </row>
    <row r="118" spans="2:2" x14ac:dyDescent="0.25">
      <c r="B118" s="42"/>
    </row>
    <row r="119" spans="2:2" x14ac:dyDescent="0.25">
      <c r="B119" s="42"/>
    </row>
    <row r="120" spans="2:2" x14ac:dyDescent="0.25">
      <c r="B120" s="42"/>
    </row>
    <row r="121" spans="2:2" x14ac:dyDescent="0.25">
      <c r="B121" s="21"/>
    </row>
    <row r="122" spans="2:2" x14ac:dyDescent="0.25">
      <c r="B122" s="42"/>
    </row>
    <row r="123" spans="2:2" x14ac:dyDescent="0.25">
      <c r="B123" s="42"/>
    </row>
    <row r="124" spans="2:2" x14ac:dyDescent="0.25">
      <c r="B124" s="42"/>
    </row>
    <row r="125" spans="2:2" x14ac:dyDescent="0.25">
      <c r="B125" s="42"/>
    </row>
    <row r="126" spans="2:2" x14ac:dyDescent="0.25">
      <c r="B126" s="42"/>
    </row>
    <row r="127" spans="2:2" x14ac:dyDescent="0.25">
      <c r="B127" s="42"/>
    </row>
    <row r="128" spans="2:2" x14ac:dyDescent="0.25">
      <c r="B128" s="42"/>
    </row>
    <row r="129" spans="2:2" x14ac:dyDescent="0.25">
      <c r="B129" s="42"/>
    </row>
    <row r="130" spans="2:2" x14ac:dyDescent="0.25">
      <c r="B130" s="42"/>
    </row>
    <row r="131" spans="2:2" x14ac:dyDescent="0.25">
      <c r="B131" s="42"/>
    </row>
    <row r="132" spans="2:2" x14ac:dyDescent="0.25">
      <c r="B132" s="42"/>
    </row>
    <row r="133" spans="2:2" x14ac:dyDescent="0.25">
      <c r="B133" s="42"/>
    </row>
    <row r="134" spans="2:2" x14ac:dyDescent="0.25">
      <c r="B134" s="42"/>
    </row>
    <row r="135" spans="2:2" x14ac:dyDescent="0.25">
      <c r="B135" s="42"/>
    </row>
    <row r="136" spans="2:2" x14ac:dyDescent="0.25">
      <c r="B136" s="42"/>
    </row>
    <row r="137" spans="2:2" x14ac:dyDescent="0.25">
      <c r="B137" s="42"/>
    </row>
    <row r="138" spans="2:2" x14ac:dyDescent="0.25">
      <c r="B138" s="42"/>
    </row>
    <row r="140" spans="2:2" x14ac:dyDescent="0.25">
      <c r="B140" s="42"/>
    </row>
    <row r="141" spans="2:2" x14ac:dyDescent="0.25">
      <c r="B141" s="42"/>
    </row>
    <row r="142" spans="2:2" x14ac:dyDescent="0.25">
      <c r="B142" s="42"/>
    </row>
    <row r="147" spans="2:2" x14ac:dyDescent="0.25">
      <c r="B147" s="31"/>
    </row>
    <row r="148" spans="2:2" x14ac:dyDescent="0.25">
      <c r="B148" s="77"/>
    </row>
    <row r="154" spans="2:2" x14ac:dyDescent="0.25">
      <c r="B154" s="43"/>
    </row>
    <row r="155" spans="2:2" x14ac:dyDescent="0.25">
      <c r="B155" s="42"/>
    </row>
    <row r="157" spans="2:2" x14ac:dyDescent="0.25">
      <c r="B157" s="42"/>
    </row>
    <row r="158" spans="2:2" x14ac:dyDescent="0.25">
      <c r="B158" s="42"/>
    </row>
    <row r="159" spans="2:2" x14ac:dyDescent="0.25">
      <c r="B159" s="42"/>
    </row>
    <row r="160" spans="2:2" x14ac:dyDescent="0.25">
      <c r="B160" s="42"/>
    </row>
    <row r="161" spans="2:2" x14ac:dyDescent="0.25">
      <c r="B161" s="42"/>
    </row>
    <row r="162" spans="2:2" x14ac:dyDescent="0.25">
      <c r="B162" s="42"/>
    </row>
    <row r="163" spans="2:2" x14ac:dyDescent="0.25">
      <c r="B163" s="42"/>
    </row>
    <row r="164" spans="2:2" x14ac:dyDescent="0.25">
      <c r="B164" s="42"/>
    </row>
    <row r="165" spans="2:2" x14ac:dyDescent="0.25">
      <c r="B165" s="42"/>
    </row>
    <row r="166" spans="2:2" x14ac:dyDescent="0.25">
      <c r="B166" s="42"/>
    </row>
    <row r="167" spans="2:2" x14ac:dyDescent="0.25">
      <c r="B167" s="42"/>
    </row>
    <row r="168" spans="2:2" x14ac:dyDescent="0.25">
      <c r="B168" s="42"/>
    </row>
    <row r="265" spans="2:2" x14ac:dyDescent="0.25">
      <c r="B265" s="39"/>
    </row>
    <row r="266" spans="2:2" x14ac:dyDescent="0.25">
      <c r="B266" s="42"/>
    </row>
    <row r="267" spans="2:2" x14ac:dyDescent="0.25">
      <c r="B267" s="42"/>
    </row>
    <row r="270" spans="2:2" x14ac:dyDescent="0.25">
      <c r="B270" s="42"/>
    </row>
    <row r="286" spans="2:2" x14ac:dyDescent="0.25">
      <c r="B286" s="39"/>
    </row>
    <row r="316" spans="2:2" x14ac:dyDescent="0.25">
      <c r="B316" s="31"/>
    </row>
    <row r="317" spans="2:2" x14ac:dyDescent="0.25">
      <c r="B317" s="42"/>
    </row>
    <row r="319" spans="2:2" x14ac:dyDescent="0.25">
      <c r="B319" s="42"/>
    </row>
    <row r="320" spans="2:2" x14ac:dyDescent="0.25">
      <c r="B320" s="42"/>
    </row>
    <row r="321" spans="2:2" x14ac:dyDescent="0.25">
      <c r="B321" s="42"/>
    </row>
    <row r="322" spans="2:2" x14ac:dyDescent="0.25">
      <c r="B322" s="42"/>
    </row>
    <row r="323" spans="2:2" x14ac:dyDescent="0.25">
      <c r="B323" s="42"/>
    </row>
    <row r="324" spans="2:2" x14ac:dyDescent="0.25">
      <c r="B324" s="42"/>
    </row>
    <row r="325" spans="2:2" x14ac:dyDescent="0.25">
      <c r="B325" s="42"/>
    </row>
    <row r="326" spans="2:2" x14ac:dyDescent="0.25">
      <c r="B326" s="42"/>
    </row>
    <row r="327" spans="2:2" x14ac:dyDescent="0.25">
      <c r="B327" s="42"/>
    </row>
    <row r="328" spans="2:2" x14ac:dyDescent="0.25">
      <c r="B328" s="42"/>
    </row>
    <row r="329" spans="2:2" x14ac:dyDescent="0.25">
      <c r="B329" s="42"/>
    </row>
    <row r="330" spans="2:2" x14ac:dyDescent="0.25">
      <c r="B330" s="42"/>
    </row>
    <row r="342" spans="2:2" x14ac:dyDescent="0.25">
      <c r="B342" s="42"/>
    </row>
    <row r="343" spans="2:2" x14ac:dyDescent="0.25">
      <c r="B343" s="42"/>
    </row>
    <row r="344" spans="2:2" x14ac:dyDescent="0.25">
      <c r="B344" s="42"/>
    </row>
    <row r="345" spans="2:2" x14ac:dyDescent="0.25">
      <c r="B345" s="42"/>
    </row>
    <row r="346" spans="2:2" x14ac:dyDescent="0.25">
      <c r="B346" s="42"/>
    </row>
    <row r="347" spans="2:2" x14ac:dyDescent="0.25">
      <c r="B347" s="42"/>
    </row>
    <row r="348" spans="2:2" x14ac:dyDescent="0.25">
      <c r="B348" s="42"/>
    </row>
    <row r="349" spans="2:2" x14ac:dyDescent="0.25">
      <c r="B349" s="42"/>
    </row>
    <row r="350" spans="2:2" x14ac:dyDescent="0.25">
      <c r="B350" s="42"/>
    </row>
    <row r="352" spans="2:2" x14ac:dyDescent="0.25">
      <c r="B352" s="42"/>
    </row>
    <row r="353" spans="2:2" x14ac:dyDescent="0.25">
      <c r="B353" s="42"/>
    </row>
    <row r="354" spans="2:2" x14ac:dyDescent="0.25">
      <c r="B354" s="42"/>
    </row>
    <row r="355" spans="2:2" x14ac:dyDescent="0.25">
      <c r="B355" s="42"/>
    </row>
    <row r="356" spans="2:2" x14ac:dyDescent="0.25">
      <c r="B356" s="42"/>
    </row>
    <row r="358" spans="2:2" x14ac:dyDescent="0.25">
      <c r="B358" s="42"/>
    </row>
    <row r="361" spans="2:2" x14ac:dyDescent="0.25">
      <c r="B361" s="42"/>
    </row>
    <row r="364" spans="2:2" x14ac:dyDescent="0.25">
      <c r="B364" s="42"/>
    </row>
    <row r="365" spans="2:2" x14ac:dyDescent="0.25">
      <c r="B365" s="42"/>
    </row>
    <row r="366" spans="2:2" x14ac:dyDescent="0.25">
      <c r="B366" s="42"/>
    </row>
    <row r="367" spans="2:2" x14ac:dyDescent="0.25">
      <c r="B367" s="42"/>
    </row>
    <row r="368" spans="2:2" x14ac:dyDescent="0.25">
      <c r="B368" s="42"/>
    </row>
    <row r="369" spans="2:2" x14ac:dyDescent="0.25">
      <c r="B369" s="42"/>
    </row>
    <row r="370" spans="2:2" x14ac:dyDescent="0.25">
      <c r="B370" s="42"/>
    </row>
    <row r="371" spans="2:2" x14ac:dyDescent="0.25">
      <c r="B371" s="42"/>
    </row>
    <row r="372" spans="2:2" x14ac:dyDescent="0.25">
      <c r="B372" s="42"/>
    </row>
    <row r="373" spans="2:2" x14ac:dyDescent="0.25">
      <c r="B373" s="42"/>
    </row>
    <row r="374" spans="2:2" x14ac:dyDescent="0.25">
      <c r="B374" s="42"/>
    </row>
    <row r="375" spans="2:2" x14ac:dyDescent="0.25">
      <c r="B375" s="42"/>
    </row>
    <row r="376" spans="2:2" x14ac:dyDescent="0.25">
      <c r="B376" s="42"/>
    </row>
    <row r="377" spans="2:2" x14ac:dyDescent="0.25">
      <c r="B377" s="42"/>
    </row>
    <row r="378" spans="2:2" x14ac:dyDescent="0.25">
      <c r="B378" s="42"/>
    </row>
    <row r="379" spans="2:2" x14ac:dyDescent="0.25">
      <c r="B379" s="42"/>
    </row>
    <row r="380" spans="2:2" x14ac:dyDescent="0.25">
      <c r="B380" s="42"/>
    </row>
    <row r="381" spans="2:2" x14ac:dyDescent="0.25">
      <c r="B381" s="42"/>
    </row>
    <row r="382" spans="2:2" x14ac:dyDescent="0.25">
      <c r="B382" s="42"/>
    </row>
    <row r="386" spans="2:2" x14ac:dyDescent="0.25">
      <c r="B386" s="31"/>
    </row>
    <row r="403" spans="2:2" x14ac:dyDescent="0.25">
      <c r="B403" s="78"/>
    </row>
  </sheetData>
  <sheetProtection algorithmName="SHA-512" hashValue="hjypYbVbaWuyD3IwHJjXQX0OKShSo8CFSzIQ9WkuMNNi+Vs65IFYQsM614Dk5qabjVeo2usbL8mxXnsqjPJKxw==" saltValue="wC8sNEuxjTiW85kFfCzZ0w==" spinCount="100000" sheet="1" formatCells="0" formatColumns="0" formatRows="0" insertHyperlinks="0" sort="0" autoFilter="0" pivotTables="0"/>
  <protectedRanges>
    <protectedRange sqref="B19 C52:C88 B52 C21 C6:C19 B32:C43 C29:C31 A53:B88 C23:C27 B24:B27" name="Glossary"/>
  </protectedRanges>
  <phoneticPr fontId="42"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L415"/>
  <sheetViews>
    <sheetView showGridLines="0" zoomScaleNormal="100" workbookViewId="0">
      <selection activeCell="B13" sqref="B13"/>
    </sheetView>
  </sheetViews>
  <sheetFormatPr defaultRowHeight="15" x14ac:dyDescent="0.25"/>
  <cols>
    <col min="1" max="1" width="68" style="209" customWidth="1"/>
    <col min="2" max="2" width="71" style="209" customWidth="1"/>
    <col min="3" max="3" width="25.42578125" style="209" customWidth="1"/>
    <col min="4" max="4" width="17.85546875" style="209" customWidth="1"/>
    <col min="5" max="5" width="17" style="209" customWidth="1"/>
    <col min="6" max="6" width="17.85546875" style="209" customWidth="1"/>
    <col min="7" max="7" width="35.85546875" style="209" customWidth="1"/>
    <col min="8" max="8" width="29.42578125" style="209" customWidth="1"/>
    <col min="9" max="9" width="17" style="209" customWidth="1"/>
    <col min="10" max="10" width="9.7109375" style="209" customWidth="1"/>
    <col min="11" max="13" width="0.7109375" style="209" customWidth="1"/>
    <col min="14" max="16384" width="9.140625" style="209"/>
  </cols>
  <sheetData>
    <row r="1" spans="1:12" ht="16.149999999999999" customHeight="1" x14ac:dyDescent="0.25">
      <c r="A1" s="430" t="s">
        <v>2214</v>
      </c>
      <c r="B1" s="430"/>
      <c r="C1" s="430"/>
      <c r="D1" s="430"/>
      <c r="E1" s="430"/>
      <c r="F1" s="430"/>
      <c r="G1" s="430"/>
      <c r="H1" s="430"/>
      <c r="I1" s="430"/>
      <c r="J1" s="430"/>
      <c r="K1" s="430"/>
      <c r="L1" s="430"/>
    </row>
    <row r="2" spans="1:12" x14ac:dyDescent="0.25">
      <c r="A2" s="306" t="s">
        <v>2215</v>
      </c>
    </row>
    <row r="3" spans="1:12" x14ac:dyDescent="0.25">
      <c r="A3" s="397"/>
    </row>
    <row r="4" spans="1:12" x14ac:dyDescent="0.25">
      <c r="A4" s="307" t="s">
        <v>2215</v>
      </c>
      <c r="B4" s="308" t="s">
        <v>2216</v>
      </c>
    </row>
    <row r="5" spans="1:12" x14ac:dyDescent="0.25">
      <c r="A5" s="309" t="s">
        <v>2217</v>
      </c>
      <c r="B5" s="310" t="s">
        <v>2218</v>
      </c>
    </row>
    <row r="6" spans="1:12" x14ac:dyDescent="0.25">
      <c r="A6" s="309" t="s">
        <v>2219</v>
      </c>
      <c r="B6" s="310" t="s">
        <v>2220</v>
      </c>
    </row>
    <row r="7" spans="1:12" x14ac:dyDescent="0.25">
      <c r="A7" s="309" t="s">
        <v>2221</v>
      </c>
      <c r="B7" s="310" t="s">
        <v>2222</v>
      </c>
    </row>
    <row r="8" spans="1:12" x14ac:dyDescent="0.25">
      <c r="A8" s="309" t="s">
        <v>2223</v>
      </c>
      <c r="B8" s="420">
        <v>44581</v>
      </c>
    </row>
    <row r="9" spans="1:12" x14ac:dyDescent="0.25">
      <c r="A9" s="309" t="s">
        <v>2224</v>
      </c>
      <c r="B9" s="310" t="s">
        <v>2668</v>
      </c>
    </row>
    <row r="10" spans="1:12" x14ac:dyDescent="0.25">
      <c r="A10" s="309" t="s">
        <v>2225</v>
      </c>
      <c r="B10" s="310" t="s">
        <v>2669</v>
      </c>
    </row>
    <row r="11" spans="1:12" ht="22.5" x14ac:dyDescent="0.25">
      <c r="A11" s="311" t="s">
        <v>2226</v>
      </c>
      <c r="B11" s="312" t="s">
        <v>2227</v>
      </c>
    </row>
    <row r="12" spans="1:12" x14ac:dyDescent="0.25">
      <c r="A12" s="397" t="s">
        <v>1224</v>
      </c>
    </row>
    <row r="13" spans="1:12" x14ac:dyDescent="0.25">
      <c r="A13" s="306" t="s">
        <v>2228</v>
      </c>
    </row>
    <row r="14" spans="1:12" x14ac:dyDescent="0.25">
      <c r="A14" s="397" t="s">
        <v>1224</v>
      </c>
    </row>
    <row r="15" spans="1:12" x14ac:dyDescent="0.25">
      <c r="A15" s="313"/>
      <c r="B15" s="314" t="s">
        <v>2229</v>
      </c>
      <c r="C15" s="431" t="s">
        <v>2230</v>
      </c>
      <c r="D15" s="432"/>
      <c r="E15" s="431" t="s">
        <v>2231</v>
      </c>
      <c r="F15" s="432"/>
      <c r="G15" s="431" t="s">
        <v>2232</v>
      </c>
      <c r="H15" s="432"/>
      <c r="I15" s="431" t="s">
        <v>2233</v>
      </c>
      <c r="J15" s="433"/>
    </row>
    <row r="16" spans="1:12" ht="22.5" x14ac:dyDescent="0.25">
      <c r="A16" s="313"/>
      <c r="B16" s="313"/>
      <c r="C16" s="314" t="s">
        <v>2234</v>
      </c>
      <c r="D16" s="314" t="s">
        <v>2235</v>
      </c>
      <c r="E16" s="314" t="s">
        <v>2234</v>
      </c>
      <c r="F16" s="314" t="s">
        <v>2235</v>
      </c>
      <c r="G16" s="314" t="s">
        <v>2234</v>
      </c>
      <c r="H16" s="314" t="s">
        <v>2235</v>
      </c>
      <c r="I16" s="314" t="s">
        <v>2234</v>
      </c>
      <c r="J16" s="308" t="s">
        <v>2235</v>
      </c>
    </row>
    <row r="17" spans="1:10" x14ac:dyDescent="0.25">
      <c r="A17" s="314" t="s">
        <v>1003</v>
      </c>
      <c r="B17" s="314" t="s">
        <v>2236</v>
      </c>
      <c r="C17" s="309" t="s">
        <v>2237</v>
      </c>
      <c r="D17" s="309" t="s">
        <v>2237</v>
      </c>
      <c r="E17" s="309" t="s">
        <v>2238</v>
      </c>
      <c r="F17" s="309" t="s">
        <v>2670</v>
      </c>
      <c r="G17" s="309" t="s">
        <v>2239</v>
      </c>
      <c r="H17" s="309" t="s">
        <v>2239</v>
      </c>
      <c r="I17" s="309" t="s">
        <v>2239</v>
      </c>
      <c r="J17" s="310" t="s">
        <v>2239</v>
      </c>
    </row>
    <row r="18" spans="1:10" x14ac:dyDescent="0.25">
      <c r="A18" s="314" t="s">
        <v>2240</v>
      </c>
      <c r="B18" s="314" t="s">
        <v>2218</v>
      </c>
      <c r="C18" s="309" t="s">
        <v>2241</v>
      </c>
      <c r="D18" s="309" t="s">
        <v>2671</v>
      </c>
      <c r="E18" s="309" t="s">
        <v>2242</v>
      </c>
      <c r="F18" s="309" t="s">
        <v>2672</v>
      </c>
      <c r="G18" s="309" t="s">
        <v>2239</v>
      </c>
      <c r="H18" s="309" t="s">
        <v>2239</v>
      </c>
      <c r="I18" s="309" t="s">
        <v>2239</v>
      </c>
      <c r="J18" s="310" t="s">
        <v>2239</v>
      </c>
    </row>
    <row r="19" spans="1:10" x14ac:dyDescent="0.25">
      <c r="A19" s="314" t="s">
        <v>2243</v>
      </c>
      <c r="B19" s="314" t="s">
        <v>2218</v>
      </c>
      <c r="C19" s="309" t="s">
        <v>2241</v>
      </c>
      <c r="D19" s="309" t="s">
        <v>2671</v>
      </c>
      <c r="E19" s="309" t="s">
        <v>2242</v>
      </c>
      <c r="F19" s="309" t="s">
        <v>2672</v>
      </c>
      <c r="G19" s="309" t="s">
        <v>2239</v>
      </c>
      <c r="H19" s="309" t="s">
        <v>2239</v>
      </c>
      <c r="I19" s="309" t="s">
        <v>2239</v>
      </c>
      <c r="J19" s="310" t="s">
        <v>2239</v>
      </c>
    </row>
    <row r="20" spans="1:10" x14ac:dyDescent="0.25">
      <c r="A20" s="314" t="s">
        <v>2244</v>
      </c>
      <c r="B20" s="314" t="s">
        <v>2236</v>
      </c>
      <c r="C20" s="309" t="s">
        <v>2245</v>
      </c>
      <c r="D20" s="309" t="s">
        <v>2237</v>
      </c>
      <c r="E20" s="309" t="s">
        <v>2246</v>
      </c>
      <c r="F20" s="309" t="s">
        <v>2673</v>
      </c>
      <c r="G20" s="309" t="s">
        <v>2239</v>
      </c>
      <c r="H20" s="309" t="s">
        <v>2239</v>
      </c>
      <c r="I20" s="309" t="s">
        <v>2239</v>
      </c>
      <c r="J20" s="310" t="s">
        <v>2239</v>
      </c>
    </row>
    <row r="21" spans="1:10" x14ac:dyDescent="0.25">
      <c r="A21" s="314" t="s">
        <v>2244</v>
      </c>
      <c r="B21" s="314" t="s">
        <v>2674</v>
      </c>
      <c r="C21" s="309" t="s">
        <v>2245</v>
      </c>
      <c r="D21" s="309" t="s">
        <v>2675</v>
      </c>
      <c r="E21" s="399" t="s">
        <v>2246</v>
      </c>
      <c r="F21" s="399" t="s">
        <v>2676</v>
      </c>
      <c r="G21" s="309" t="s">
        <v>2239</v>
      </c>
      <c r="H21" s="309" t="s">
        <v>2239</v>
      </c>
      <c r="I21" s="309" t="s">
        <v>2239</v>
      </c>
      <c r="J21" s="310" t="s">
        <v>2239</v>
      </c>
    </row>
    <row r="22" spans="1:10" x14ac:dyDescent="0.25">
      <c r="A22" s="314" t="s">
        <v>2247</v>
      </c>
      <c r="B22" s="314" t="s">
        <v>2220</v>
      </c>
      <c r="C22" s="309" t="s">
        <v>2239</v>
      </c>
      <c r="D22" s="309" t="s">
        <v>2677</v>
      </c>
      <c r="E22" s="309" t="s">
        <v>2239</v>
      </c>
      <c r="F22" s="309" t="s">
        <v>2678</v>
      </c>
      <c r="G22" s="309" t="s">
        <v>2239</v>
      </c>
      <c r="H22" s="309" t="s">
        <v>2239</v>
      </c>
      <c r="I22" s="309" t="s">
        <v>2239</v>
      </c>
      <c r="J22" s="310" t="s">
        <v>2239</v>
      </c>
    </row>
    <row r="23" spans="1:10" x14ac:dyDescent="0.25">
      <c r="A23" s="314" t="s">
        <v>2248</v>
      </c>
      <c r="B23" s="314" t="s">
        <v>2218</v>
      </c>
      <c r="C23" s="309" t="s">
        <v>2245</v>
      </c>
      <c r="D23" s="309" t="s">
        <v>2671</v>
      </c>
      <c r="E23" s="309" t="s">
        <v>2246</v>
      </c>
      <c r="F23" s="309" t="s">
        <v>2672</v>
      </c>
      <c r="G23" s="309" t="s">
        <v>2239</v>
      </c>
      <c r="H23" s="309" t="s">
        <v>2239</v>
      </c>
      <c r="I23" s="309" t="s">
        <v>2239</v>
      </c>
      <c r="J23" s="310" t="s">
        <v>2239</v>
      </c>
    </row>
    <row r="24" spans="1:10" x14ac:dyDescent="0.25">
      <c r="A24" s="314" t="s">
        <v>2249</v>
      </c>
      <c r="B24" s="314" t="s">
        <v>2218</v>
      </c>
      <c r="C24" s="309" t="s">
        <v>2239</v>
      </c>
      <c r="D24" s="309" t="s">
        <v>2671</v>
      </c>
      <c r="E24" s="309" t="s">
        <v>2239</v>
      </c>
      <c r="F24" s="309" t="s">
        <v>2672</v>
      </c>
      <c r="G24" s="309" t="s">
        <v>2239</v>
      </c>
      <c r="H24" s="309" t="s">
        <v>2239</v>
      </c>
      <c r="I24" s="309" t="s">
        <v>2239</v>
      </c>
      <c r="J24" s="310" t="s">
        <v>2239</v>
      </c>
    </row>
    <row r="25" spans="1:10" x14ac:dyDescent="0.25">
      <c r="A25" s="314" t="s">
        <v>2250</v>
      </c>
      <c r="B25" s="314" t="s">
        <v>2218</v>
      </c>
      <c r="C25" s="309" t="s">
        <v>2241</v>
      </c>
      <c r="D25" s="309" t="s">
        <v>2671</v>
      </c>
      <c r="E25" s="309" t="s">
        <v>2239</v>
      </c>
      <c r="F25" s="309" t="s">
        <v>2679</v>
      </c>
      <c r="G25" s="309" t="s">
        <v>2239</v>
      </c>
      <c r="H25" s="309" t="s">
        <v>2239</v>
      </c>
      <c r="I25" s="309" t="s">
        <v>2239</v>
      </c>
      <c r="J25" s="310" t="s">
        <v>2239</v>
      </c>
    </row>
    <row r="26" spans="1:10" x14ac:dyDescent="0.25">
      <c r="A26" s="314" t="s">
        <v>2251</v>
      </c>
      <c r="B26" s="314" t="s">
        <v>2218</v>
      </c>
      <c r="C26" s="309" t="s">
        <v>2239</v>
      </c>
      <c r="D26" s="309" t="s">
        <v>2671</v>
      </c>
      <c r="E26" s="309" t="s">
        <v>2239</v>
      </c>
      <c r="F26" s="309" t="s">
        <v>2672</v>
      </c>
      <c r="G26" s="309" t="s">
        <v>2239</v>
      </c>
      <c r="H26" s="309" t="s">
        <v>2239</v>
      </c>
      <c r="I26" s="309" t="s">
        <v>2239</v>
      </c>
      <c r="J26" s="310" t="s">
        <v>2239</v>
      </c>
    </row>
    <row r="27" spans="1:10" x14ac:dyDescent="0.25">
      <c r="A27" s="315" t="s">
        <v>2252</v>
      </c>
      <c r="B27" s="315" t="s">
        <v>2236</v>
      </c>
      <c r="C27" s="311" t="s">
        <v>2245</v>
      </c>
      <c r="D27" s="311" t="s">
        <v>2237</v>
      </c>
      <c r="E27" s="311" t="s">
        <v>2253</v>
      </c>
      <c r="F27" s="311" t="s">
        <v>2670</v>
      </c>
      <c r="G27" s="311" t="s">
        <v>2239</v>
      </c>
      <c r="H27" s="311" t="s">
        <v>2239</v>
      </c>
      <c r="I27" s="311" t="s">
        <v>2239</v>
      </c>
      <c r="J27" s="312" t="s">
        <v>2239</v>
      </c>
    </row>
    <row r="28" spans="1:10" x14ac:dyDescent="0.25">
      <c r="A28" s="397" t="s">
        <v>1224</v>
      </c>
    </row>
    <row r="29" spans="1:10" x14ac:dyDescent="0.25">
      <c r="A29" s="398" t="s">
        <v>2254</v>
      </c>
    </row>
    <row r="30" spans="1:10" x14ac:dyDescent="0.25">
      <c r="A30" s="397" t="s">
        <v>1224</v>
      </c>
    </row>
    <row r="31" spans="1:10" x14ac:dyDescent="0.25">
      <c r="A31" s="314" t="s">
        <v>2254</v>
      </c>
      <c r="B31" s="308" t="s">
        <v>805</v>
      </c>
    </row>
    <row r="32" spans="1:10" x14ac:dyDescent="0.25">
      <c r="A32" s="316" t="s">
        <v>2255</v>
      </c>
      <c r="B32" s="317"/>
    </row>
    <row r="33" spans="1:2" x14ac:dyDescent="0.25">
      <c r="A33" s="309" t="s">
        <v>2256</v>
      </c>
      <c r="B33" s="318">
        <v>3556618922.5</v>
      </c>
    </row>
    <row r="34" spans="1:2" x14ac:dyDescent="0.25">
      <c r="A34" s="309" t="s">
        <v>2257</v>
      </c>
      <c r="B34" s="319" t="s">
        <v>2680</v>
      </c>
    </row>
    <row r="35" spans="1:2" x14ac:dyDescent="0.25">
      <c r="A35" s="309" t="s">
        <v>2258</v>
      </c>
      <c r="B35" s="320">
        <v>1.6500000000000001E-2</v>
      </c>
    </row>
    <row r="36" spans="1:2" x14ac:dyDescent="0.25">
      <c r="A36" s="309" t="s">
        <v>2259</v>
      </c>
      <c r="B36" s="320">
        <v>2.0500000000000001E-2</v>
      </c>
    </row>
    <row r="37" spans="1:2" x14ac:dyDescent="0.25">
      <c r="A37" s="309" t="s">
        <v>2260</v>
      </c>
      <c r="B37" s="318">
        <v>100827465.26000001</v>
      </c>
    </row>
    <row r="38" spans="1:2" x14ac:dyDescent="0.25">
      <c r="A38" s="316" t="s">
        <v>2261</v>
      </c>
      <c r="B38" s="317"/>
    </row>
    <row r="39" spans="1:2" x14ac:dyDescent="0.25">
      <c r="A39" s="309" t="s">
        <v>2256</v>
      </c>
      <c r="B39" s="318">
        <v>20599355.75</v>
      </c>
    </row>
    <row r="40" spans="1:2" x14ac:dyDescent="0.25">
      <c r="A40" s="309" t="s">
        <v>2257</v>
      </c>
      <c r="B40" s="319" t="s">
        <v>2680</v>
      </c>
    </row>
    <row r="41" spans="1:2" x14ac:dyDescent="0.25">
      <c r="A41" s="309" t="s">
        <v>2258</v>
      </c>
      <c r="B41" s="320">
        <v>1.4500000000000001E-2</v>
      </c>
    </row>
    <row r="42" spans="1:2" x14ac:dyDescent="0.25">
      <c r="A42" s="309" t="s">
        <v>2259</v>
      </c>
      <c r="B42" s="320">
        <v>1.49E-2</v>
      </c>
    </row>
    <row r="43" spans="1:2" x14ac:dyDescent="0.25">
      <c r="A43" s="309" t="s">
        <v>2260</v>
      </c>
      <c r="B43" s="318">
        <v>92534.74</v>
      </c>
    </row>
    <row r="44" spans="1:2" x14ac:dyDescent="0.25">
      <c r="A44" s="316" t="s">
        <v>2262</v>
      </c>
      <c r="B44" s="317"/>
    </row>
    <row r="45" spans="1:2" x14ac:dyDescent="0.25">
      <c r="A45" s="309" t="s">
        <v>2256</v>
      </c>
      <c r="B45" s="318">
        <v>138724444.25</v>
      </c>
    </row>
    <row r="46" spans="1:2" x14ac:dyDescent="0.25">
      <c r="A46" s="309" t="s">
        <v>2257</v>
      </c>
      <c r="B46" s="319" t="s">
        <v>2680</v>
      </c>
    </row>
    <row r="47" spans="1:2" x14ac:dyDescent="0.25">
      <c r="A47" s="309" t="s">
        <v>2258</v>
      </c>
      <c r="B47" s="320">
        <v>2.2499999999999999E-2</v>
      </c>
    </row>
    <row r="48" spans="1:2" x14ac:dyDescent="0.25">
      <c r="A48" s="309" t="s">
        <v>2259</v>
      </c>
      <c r="B48" s="320">
        <v>4.36E-2</v>
      </c>
    </row>
    <row r="49" spans="1:2" x14ac:dyDescent="0.25">
      <c r="A49" s="309" t="s">
        <v>2260</v>
      </c>
      <c r="B49" s="321">
        <v>0</v>
      </c>
    </row>
    <row r="50" spans="1:2" x14ac:dyDescent="0.25">
      <c r="A50" s="400" t="s">
        <v>2681</v>
      </c>
      <c r="B50" s="401"/>
    </row>
    <row r="51" spans="1:2" x14ac:dyDescent="0.25">
      <c r="A51" s="399" t="s">
        <v>2256</v>
      </c>
      <c r="B51" s="402">
        <v>700000000</v>
      </c>
    </row>
    <row r="52" spans="1:2" x14ac:dyDescent="0.25">
      <c r="A52" s="399" t="s">
        <v>2257</v>
      </c>
      <c r="B52" s="403">
        <v>46181</v>
      </c>
    </row>
    <row r="53" spans="1:2" x14ac:dyDescent="0.25">
      <c r="A53" s="399" t="s">
        <v>2258</v>
      </c>
      <c r="B53" s="404">
        <v>4.6249999999999999E-2</v>
      </c>
    </row>
    <row r="54" spans="1:2" x14ac:dyDescent="0.25">
      <c r="A54" s="399" t="s">
        <v>2259</v>
      </c>
      <c r="B54" s="405" t="s">
        <v>2682</v>
      </c>
    </row>
    <row r="55" spans="1:2" x14ac:dyDescent="0.25">
      <c r="A55" s="406" t="s">
        <v>2260</v>
      </c>
      <c r="B55" s="407">
        <v>0</v>
      </c>
    </row>
    <row r="56" spans="1:2" x14ac:dyDescent="0.25">
      <c r="A56" s="316" t="s">
        <v>2683</v>
      </c>
      <c r="B56" s="317"/>
    </row>
    <row r="57" spans="1:2" x14ac:dyDescent="0.25">
      <c r="A57" s="309" t="s">
        <v>2256</v>
      </c>
      <c r="B57" s="408">
        <v>532800000</v>
      </c>
    </row>
    <row r="58" spans="1:2" x14ac:dyDescent="0.25">
      <c r="A58" s="309" t="s">
        <v>2257</v>
      </c>
      <c r="B58" s="322">
        <v>46287</v>
      </c>
    </row>
    <row r="59" spans="1:2" x14ac:dyDescent="0.25">
      <c r="A59" s="309" t="s">
        <v>2258</v>
      </c>
      <c r="B59" s="323">
        <v>1E-4</v>
      </c>
    </row>
    <row r="60" spans="1:2" x14ac:dyDescent="0.25">
      <c r="A60" s="309" t="s">
        <v>2259</v>
      </c>
      <c r="B60" s="323" t="s">
        <v>2684</v>
      </c>
    </row>
    <row r="61" spans="1:2" x14ac:dyDescent="0.25">
      <c r="A61" s="311" t="s">
        <v>2260</v>
      </c>
      <c r="B61" s="324">
        <v>0</v>
      </c>
    </row>
    <row r="62" spans="1:2" x14ac:dyDescent="0.25">
      <c r="A62" s="397" t="s">
        <v>1224</v>
      </c>
    </row>
    <row r="63" spans="1:2" x14ac:dyDescent="0.25">
      <c r="A63" s="306" t="s">
        <v>2263</v>
      </c>
    </row>
    <row r="64" spans="1:2" x14ac:dyDescent="0.25">
      <c r="A64" s="397" t="s">
        <v>1224</v>
      </c>
    </row>
    <row r="65" spans="1:4" ht="22.5" x14ac:dyDescent="0.25">
      <c r="A65" s="314" t="s">
        <v>2264</v>
      </c>
      <c r="B65" s="314" t="s">
        <v>2265</v>
      </c>
      <c r="C65" s="314" t="s">
        <v>2266</v>
      </c>
      <c r="D65" s="308" t="s">
        <v>2267</v>
      </c>
    </row>
    <row r="66" spans="1:4" x14ac:dyDescent="0.25">
      <c r="A66" s="309" t="s">
        <v>2268</v>
      </c>
      <c r="B66" s="325">
        <v>0</v>
      </c>
      <c r="C66" s="325">
        <v>0</v>
      </c>
      <c r="D66" s="321">
        <v>0</v>
      </c>
    </row>
    <row r="67" spans="1:4" x14ac:dyDescent="0.25">
      <c r="A67" s="309" t="s">
        <v>2269</v>
      </c>
      <c r="B67" s="325">
        <v>109877154</v>
      </c>
      <c r="C67" s="325">
        <v>105669459</v>
      </c>
      <c r="D67" s="321">
        <v>0</v>
      </c>
    </row>
    <row r="68" spans="1:4" x14ac:dyDescent="0.25">
      <c r="A68" s="309" t="s">
        <v>2270</v>
      </c>
      <c r="B68" s="325">
        <v>10395120.805339999</v>
      </c>
      <c r="C68" s="325">
        <v>12589584.779999999</v>
      </c>
      <c r="D68" s="321">
        <v>10395120.805339999</v>
      </c>
    </row>
    <row r="69" spans="1:4" x14ac:dyDescent="0.25">
      <c r="A69" s="309" t="s">
        <v>2271</v>
      </c>
      <c r="B69" s="325">
        <v>13500</v>
      </c>
      <c r="C69" s="325">
        <v>13200</v>
      </c>
      <c r="D69" s="321">
        <v>0</v>
      </c>
    </row>
    <row r="70" spans="1:4" x14ac:dyDescent="0.25">
      <c r="A70" s="311" t="s">
        <v>2272</v>
      </c>
      <c r="B70" s="326">
        <v>8845918.0246610008</v>
      </c>
      <c r="C70" s="326">
        <v>7918168.6939209998</v>
      </c>
      <c r="D70" s="327">
        <v>0</v>
      </c>
    </row>
    <row r="71" spans="1:4" x14ac:dyDescent="0.25">
      <c r="A71" s="397" t="s">
        <v>1224</v>
      </c>
    </row>
    <row r="72" spans="1:4" x14ac:dyDescent="0.25">
      <c r="A72" s="314" t="s">
        <v>2264</v>
      </c>
      <c r="B72" s="314" t="s">
        <v>2273</v>
      </c>
      <c r="C72" s="308" t="s">
        <v>2274</v>
      </c>
    </row>
    <row r="73" spans="1:4" x14ac:dyDescent="0.25">
      <c r="A73" s="316" t="s">
        <v>2275</v>
      </c>
      <c r="B73" s="328">
        <v>0</v>
      </c>
      <c r="C73" s="329">
        <v>0</v>
      </c>
    </row>
    <row r="74" spans="1:4" x14ac:dyDescent="0.25">
      <c r="A74" s="309" t="s">
        <v>2276</v>
      </c>
      <c r="B74" s="325">
        <v>6460760</v>
      </c>
      <c r="C74" s="321">
        <v>6670419</v>
      </c>
    </row>
    <row r="75" spans="1:4" ht="22.5" x14ac:dyDescent="0.25">
      <c r="A75" s="309" t="s">
        <v>2277</v>
      </c>
      <c r="B75" s="325">
        <v>471137</v>
      </c>
      <c r="C75" s="321">
        <v>485552</v>
      </c>
    </row>
    <row r="76" spans="1:4" x14ac:dyDescent="0.25">
      <c r="A76" s="309" t="s">
        <v>2278</v>
      </c>
      <c r="B76" s="325">
        <v>2194463.9746610001</v>
      </c>
      <c r="C76" s="321">
        <v>387489.70392100001</v>
      </c>
    </row>
    <row r="77" spans="1:4" x14ac:dyDescent="0.25">
      <c r="A77" s="309" t="s">
        <v>2279</v>
      </c>
      <c r="B77" s="325">
        <v>0</v>
      </c>
      <c r="C77" s="321">
        <v>0</v>
      </c>
    </row>
    <row r="78" spans="1:4" x14ac:dyDescent="0.25">
      <c r="A78" s="309" t="s">
        <v>2280</v>
      </c>
      <c r="B78" s="325">
        <v>0</v>
      </c>
      <c r="C78" s="321">
        <v>750000</v>
      </c>
    </row>
    <row r="79" spans="1:4" x14ac:dyDescent="0.25">
      <c r="A79" s="309" t="s">
        <v>2281</v>
      </c>
      <c r="B79" s="325">
        <v>35079.949999999997</v>
      </c>
      <c r="C79" s="321">
        <v>29825.09</v>
      </c>
    </row>
    <row r="80" spans="1:4" x14ac:dyDescent="0.25">
      <c r="A80" s="309" t="s">
        <v>2282</v>
      </c>
      <c r="B80" s="325">
        <v>0</v>
      </c>
      <c r="C80" s="321">
        <v>0</v>
      </c>
    </row>
    <row r="81" spans="1:3" x14ac:dyDescent="0.25">
      <c r="A81" s="309" t="s">
        <v>2283</v>
      </c>
      <c r="B81" s="325">
        <v>0</v>
      </c>
      <c r="C81" s="321">
        <v>0</v>
      </c>
    </row>
    <row r="82" spans="1:3" x14ac:dyDescent="0.25">
      <c r="A82" s="309" t="s">
        <v>2284</v>
      </c>
      <c r="B82" s="325">
        <v>-315522.90000000002</v>
      </c>
      <c r="C82" s="321">
        <v>-405117.1</v>
      </c>
    </row>
    <row r="83" spans="1:3" x14ac:dyDescent="0.25">
      <c r="A83" s="309" t="s">
        <v>100</v>
      </c>
      <c r="B83" s="325">
        <v>8845918.0246610008</v>
      </c>
      <c r="C83" s="321">
        <v>7918168.6939209998</v>
      </c>
    </row>
    <row r="84" spans="1:3" x14ac:dyDescent="0.25">
      <c r="A84" s="316" t="s">
        <v>2285</v>
      </c>
      <c r="B84" s="409">
        <v>0</v>
      </c>
      <c r="C84" s="410">
        <v>0</v>
      </c>
    </row>
    <row r="85" spans="1:3" x14ac:dyDescent="0.25">
      <c r="A85" s="309" t="s">
        <v>2286</v>
      </c>
      <c r="B85" s="325">
        <v>0</v>
      </c>
      <c r="C85" s="321">
        <v>0</v>
      </c>
    </row>
    <row r="86" spans="1:3" x14ac:dyDescent="0.25">
      <c r="A86" s="309" t="s">
        <v>2287</v>
      </c>
      <c r="B86" s="325">
        <v>0</v>
      </c>
      <c r="C86" s="321">
        <v>0</v>
      </c>
    </row>
    <row r="87" spans="1:3" x14ac:dyDescent="0.25">
      <c r="A87" s="309" t="s">
        <v>2288</v>
      </c>
      <c r="B87" s="325">
        <v>0</v>
      </c>
      <c r="C87" s="321">
        <v>0</v>
      </c>
    </row>
    <row r="88" spans="1:3" x14ac:dyDescent="0.25">
      <c r="A88" s="309" t="s">
        <v>2289</v>
      </c>
      <c r="B88" s="325">
        <v>0</v>
      </c>
      <c r="C88" s="321">
        <v>0</v>
      </c>
    </row>
    <row r="89" spans="1:3" x14ac:dyDescent="0.25">
      <c r="A89" s="309" t="s">
        <v>2290</v>
      </c>
      <c r="B89" s="325">
        <v>0</v>
      </c>
      <c r="C89" s="321">
        <v>0</v>
      </c>
    </row>
    <row r="90" spans="1:3" x14ac:dyDescent="0.25">
      <c r="A90" s="309" t="s">
        <v>2291</v>
      </c>
      <c r="B90" s="325">
        <v>0</v>
      </c>
      <c r="C90" s="321">
        <v>0</v>
      </c>
    </row>
    <row r="91" spans="1:3" x14ac:dyDescent="0.25">
      <c r="A91" s="309" t="s">
        <v>2292</v>
      </c>
      <c r="B91" s="325">
        <v>252445.25</v>
      </c>
      <c r="C91" s="321">
        <v>251251.9</v>
      </c>
    </row>
    <row r="92" spans="1:3" x14ac:dyDescent="0.25">
      <c r="A92" s="309" t="s">
        <v>2293</v>
      </c>
      <c r="B92" s="325">
        <v>500</v>
      </c>
      <c r="C92" s="321">
        <v>500</v>
      </c>
    </row>
    <row r="93" spans="1:3" x14ac:dyDescent="0.25">
      <c r="A93" s="309" t="s">
        <v>2294</v>
      </c>
      <c r="B93" s="325">
        <v>0</v>
      </c>
      <c r="C93" s="321">
        <v>0</v>
      </c>
    </row>
    <row r="94" spans="1:3" x14ac:dyDescent="0.25">
      <c r="A94" s="309" t="s">
        <v>2295</v>
      </c>
      <c r="B94" s="325">
        <v>0</v>
      </c>
      <c r="C94" s="321">
        <v>0</v>
      </c>
    </row>
    <row r="95" spans="1:3" x14ac:dyDescent="0.25">
      <c r="A95" s="309" t="s">
        <v>2296</v>
      </c>
      <c r="B95" s="325">
        <v>490151.58</v>
      </c>
      <c r="C95" s="321">
        <v>1392555.33</v>
      </c>
    </row>
    <row r="96" spans="1:3" x14ac:dyDescent="0.25">
      <c r="A96" s="309" t="s">
        <v>2297</v>
      </c>
      <c r="B96" s="325">
        <v>2337376.7276710002</v>
      </c>
      <c r="C96" s="321">
        <v>1980599.671233</v>
      </c>
    </row>
    <row r="97" spans="1:3" x14ac:dyDescent="0.25">
      <c r="A97" s="309" t="s">
        <v>2298</v>
      </c>
      <c r="B97" s="325">
        <v>0</v>
      </c>
      <c r="C97" s="321">
        <v>1122000</v>
      </c>
    </row>
    <row r="98" spans="1:3" x14ac:dyDescent="0.25">
      <c r="A98" s="309" t="s">
        <v>2299</v>
      </c>
      <c r="B98" s="325">
        <v>480000</v>
      </c>
      <c r="C98" s="321">
        <v>0</v>
      </c>
    </row>
    <row r="99" spans="1:3" x14ac:dyDescent="0.25">
      <c r="A99" s="309" t="s">
        <v>2300</v>
      </c>
      <c r="B99" s="325">
        <v>0</v>
      </c>
      <c r="C99" s="321">
        <v>0</v>
      </c>
    </row>
    <row r="100" spans="1:3" x14ac:dyDescent="0.25">
      <c r="A100" s="309" t="s">
        <v>2301</v>
      </c>
      <c r="B100" s="325">
        <v>0</v>
      </c>
      <c r="C100" s="321">
        <v>0</v>
      </c>
    </row>
    <row r="101" spans="1:3" x14ac:dyDescent="0.25">
      <c r="A101" s="309" t="s">
        <v>2302</v>
      </c>
      <c r="B101" s="325">
        <v>0</v>
      </c>
      <c r="C101" s="321">
        <v>0</v>
      </c>
    </row>
    <row r="102" spans="1:3" x14ac:dyDescent="0.25">
      <c r="A102" s="309" t="s">
        <v>2303</v>
      </c>
      <c r="B102" s="325">
        <v>0</v>
      </c>
      <c r="C102" s="321">
        <v>0</v>
      </c>
    </row>
    <row r="103" spans="1:3" ht="22.5" x14ac:dyDescent="0.25">
      <c r="A103" s="309" t="s">
        <v>2304</v>
      </c>
      <c r="B103" s="325">
        <v>0</v>
      </c>
      <c r="C103" s="321">
        <v>0</v>
      </c>
    </row>
    <row r="104" spans="1:3" x14ac:dyDescent="0.25">
      <c r="A104" s="309" t="s">
        <v>2305</v>
      </c>
      <c r="B104" s="325">
        <v>5285144.4669890003</v>
      </c>
      <c r="C104" s="321">
        <v>3170961.792688</v>
      </c>
    </row>
    <row r="105" spans="1:3" x14ac:dyDescent="0.25">
      <c r="A105" s="309" t="s">
        <v>2306</v>
      </c>
      <c r="B105" s="325">
        <v>0</v>
      </c>
      <c r="C105" s="321">
        <v>0</v>
      </c>
    </row>
    <row r="106" spans="1:3" x14ac:dyDescent="0.25">
      <c r="A106" s="309" t="s">
        <v>2307</v>
      </c>
      <c r="B106" s="325">
        <v>300</v>
      </c>
      <c r="C106" s="321">
        <v>300</v>
      </c>
    </row>
    <row r="107" spans="1:3" x14ac:dyDescent="0.25">
      <c r="A107" s="309" t="s">
        <v>100</v>
      </c>
      <c r="B107" s="325">
        <v>8845918.0246610008</v>
      </c>
      <c r="C107" s="321">
        <v>7918168.6939209998</v>
      </c>
    </row>
    <row r="108" spans="1:3" x14ac:dyDescent="0.25">
      <c r="A108" s="316" t="s">
        <v>2308</v>
      </c>
      <c r="B108" s="409">
        <v>0</v>
      </c>
      <c r="C108" s="410">
        <v>0</v>
      </c>
    </row>
    <row r="109" spans="1:3" x14ac:dyDescent="0.25">
      <c r="A109" s="309" t="s">
        <v>2309</v>
      </c>
      <c r="B109" s="325">
        <v>40706006</v>
      </c>
      <c r="C109" s="321">
        <v>74671313</v>
      </c>
    </row>
    <row r="110" spans="1:3" ht="22.5" x14ac:dyDescent="0.25">
      <c r="A110" s="309" t="s">
        <v>2310</v>
      </c>
      <c r="B110" s="325">
        <v>69171148</v>
      </c>
      <c r="C110" s="321">
        <v>30998146</v>
      </c>
    </row>
    <row r="111" spans="1:3" x14ac:dyDescent="0.25">
      <c r="A111" s="309" t="s">
        <v>2311</v>
      </c>
      <c r="B111" s="325">
        <v>0</v>
      </c>
      <c r="C111" s="321">
        <v>0</v>
      </c>
    </row>
    <row r="112" spans="1:3" x14ac:dyDescent="0.25">
      <c r="A112" s="309" t="s">
        <v>2312</v>
      </c>
      <c r="B112" s="325">
        <v>0</v>
      </c>
      <c r="C112" s="321">
        <v>0</v>
      </c>
    </row>
    <row r="113" spans="1:3" x14ac:dyDescent="0.25">
      <c r="A113" s="309" t="s">
        <v>2283</v>
      </c>
      <c r="B113" s="325">
        <v>0</v>
      </c>
      <c r="C113" s="321">
        <v>0</v>
      </c>
    </row>
    <row r="114" spans="1:3" x14ac:dyDescent="0.25">
      <c r="A114" s="309" t="s">
        <v>100</v>
      </c>
      <c r="B114" s="325">
        <v>109877154</v>
      </c>
      <c r="C114" s="321">
        <v>105669459</v>
      </c>
    </row>
    <row r="115" spans="1:3" x14ac:dyDescent="0.25">
      <c r="A115" s="316" t="s">
        <v>2313</v>
      </c>
      <c r="B115" s="409">
        <v>0</v>
      </c>
      <c r="C115" s="410">
        <v>0</v>
      </c>
    </row>
    <row r="116" spans="1:3" x14ac:dyDescent="0.25">
      <c r="A116" s="309" t="s">
        <v>2314</v>
      </c>
      <c r="B116" s="325">
        <v>0</v>
      </c>
      <c r="C116" s="321">
        <v>0</v>
      </c>
    </row>
    <row r="117" spans="1:3" x14ac:dyDescent="0.25">
      <c r="A117" s="309" t="s">
        <v>2315</v>
      </c>
      <c r="B117" s="325">
        <v>0</v>
      </c>
      <c r="C117" s="321">
        <v>0</v>
      </c>
    </row>
    <row r="118" spans="1:3" ht="22.5" x14ac:dyDescent="0.25">
      <c r="A118" s="309" t="s">
        <v>2316</v>
      </c>
      <c r="B118" s="325">
        <v>0</v>
      </c>
      <c r="C118" s="321">
        <v>0</v>
      </c>
    </row>
    <row r="119" spans="1:3" x14ac:dyDescent="0.25">
      <c r="A119" s="309" t="s">
        <v>2317</v>
      </c>
      <c r="B119" s="325">
        <v>0</v>
      </c>
      <c r="C119" s="321">
        <v>0</v>
      </c>
    </row>
    <row r="120" spans="1:3" x14ac:dyDescent="0.25">
      <c r="A120" s="309" t="s">
        <v>2318</v>
      </c>
      <c r="B120" s="325">
        <v>109877154</v>
      </c>
      <c r="C120" s="321">
        <v>105669459</v>
      </c>
    </row>
    <row r="121" spans="1:3" x14ac:dyDescent="0.25">
      <c r="A121" s="311" t="s">
        <v>100</v>
      </c>
      <c r="B121" s="326">
        <v>109877154</v>
      </c>
      <c r="C121" s="327">
        <v>105669459</v>
      </c>
    </row>
    <row r="122" spans="1:3" x14ac:dyDescent="0.25">
      <c r="A122" s="397" t="s">
        <v>1224</v>
      </c>
    </row>
    <row r="123" spans="1:3" x14ac:dyDescent="0.25">
      <c r="A123" s="398" t="s">
        <v>2319</v>
      </c>
      <c r="B123" s="330" t="s">
        <v>805</v>
      </c>
      <c r="C123" s="330" t="s">
        <v>2264</v>
      </c>
    </row>
    <row r="124" spans="1:3" x14ac:dyDescent="0.25">
      <c r="A124" s="311" t="s">
        <v>2320</v>
      </c>
      <c r="B124" s="331">
        <v>3155051737</v>
      </c>
      <c r="C124" s="411" t="s">
        <v>2321</v>
      </c>
    </row>
    <row r="125" spans="1:3" x14ac:dyDescent="0.25">
      <c r="A125" s="311" t="s">
        <v>2322</v>
      </c>
      <c r="B125" s="331">
        <v>109877154</v>
      </c>
      <c r="C125" s="411" t="s">
        <v>2323</v>
      </c>
    </row>
    <row r="126" spans="1:3" x14ac:dyDescent="0.25">
      <c r="A126" s="311" t="s">
        <v>2324</v>
      </c>
      <c r="B126" s="331">
        <v>0</v>
      </c>
      <c r="C126" s="411" t="s">
        <v>2325</v>
      </c>
    </row>
    <row r="127" spans="1:3" x14ac:dyDescent="0.25">
      <c r="A127" s="311" t="s">
        <v>2326</v>
      </c>
      <c r="B127" s="331">
        <v>0</v>
      </c>
      <c r="C127" s="411" t="s">
        <v>2327</v>
      </c>
    </row>
    <row r="128" spans="1:3" x14ac:dyDescent="0.25">
      <c r="A128" s="311" t="s">
        <v>2328</v>
      </c>
      <c r="B128" s="331">
        <v>0</v>
      </c>
      <c r="C128" s="411" t="s">
        <v>2329</v>
      </c>
    </row>
    <row r="129" spans="1:3" x14ac:dyDescent="0.25">
      <c r="A129" s="311" t="s">
        <v>2330</v>
      </c>
      <c r="B129" s="412">
        <v>114016821</v>
      </c>
      <c r="C129" s="411" t="s">
        <v>2331</v>
      </c>
    </row>
    <row r="130" spans="1:3" x14ac:dyDescent="0.25">
      <c r="A130" s="311" t="s">
        <v>2332</v>
      </c>
      <c r="B130" s="412">
        <v>639855</v>
      </c>
      <c r="C130" s="411" t="s">
        <v>2333</v>
      </c>
    </row>
    <row r="131" spans="1:3" x14ac:dyDescent="0.25">
      <c r="A131" s="311" t="s">
        <v>2334</v>
      </c>
      <c r="B131" s="412">
        <v>21636144</v>
      </c>
      <c r="C131" s="411" t="s">
        <v>2335</v>
      </c>
    </row>
    <row r="132" spans="1:3" x14ac:dyDescent="0.25">
      <c r="A132" s="311" t="s">
        <v>2336</v>
      </c>
      <c r="B132" s="412">
        <v>34805655</v>
      </c>
      <c r="C132" s="413" t="s">
        <v>2337</v>
      </c>
    </row>
    <row r="133" spans="1:3" x14ac:dyDescent="0.25">
      <c r="A133" s="332" t="s">
        <v>100</v>
      </c>
      <c r="B133" s="333">
        <v>3093830416</v>
      </c>
      <c r="C133" s="414"/>
    </row>
    <row r="134" spans="1:3" x14ac:dyDescent="0.25">
      <c r="A134" s="332" t="s">
        <v>2338</v>
      </c>
      <c r="B134" s="334" t="s">
        <v>2685</v>
      </c>
      <c r="C134" s="414"/>
    </row>
    <row r="135" spans="1:3" x14ac:dyDescent="0.25">
      <c r="A135" s="415" t="s">
        <v>2339</v>
      </c>
      <c r="B135" s="335">
        <v>0.875</v>
      </c>
      <c r="C135" s="336"/>
    </row>
    <row r="136" spans="1:3" x14ac:dyDescent="0.25">
      <c r="A136" s="332" t="s">
        <v>2340</v>
      </c>
      <c r="B136" s="335">
        <v>0.92500000000000004</v>
      </c>
      <c r="C136" s="414"/>
    </row>
    <row r="137" spans="1:3" x14ac:dyDescent="0.25">
      <c r="A137" s="332" t="s">
        <v>2341</v>
      </c>
      <c r="B137" s="335">
        <v>0.875</v>
      </c>
      <c r="C137" s="414"/>
    </row>
    <row r="138" spans="1:3" x14ac:dyDescent="0.25">
      <c r="A138" s="332" t="s">
        <v>2342</v>
      </c>
      <c r="B138" s="334" t="s">
        <v>2239</v>
      </c>
      <c r="C138" s="414"/>
    </row>
    <row r="139" spans="1:3" x14ac:dyDescent="0.25">
      <c r="A139" s="332" t="s">
        <v>2343</v>
      </c>
      <c r="B139" s="334" t="s">
        <v>2239</v>
      </c>
      <c r="C139" s="414"/>
    </row>
    <row r="140" spans="1:3" x14ac:dyDescent="0.25">
      <c r="A140" s="332" t="s">
        <v>2344</v>
      </c>
      <c r="B140" s="333">
        <v>1261030417</v>
      </c>
      <c r="C140" s="414"/>
    </row>
    <row r="141" spans="1:3" x14ac:dyDescent="0.25">
      <c r="A141" s="332" t="s">
        <v>2345</v>
      </c>
      <c r="B141" s="335">
        <v>0.68803492852466175</v>
      </c>
      <c r="C141" s="337"/>
    </row>
    <row r="142" spans="1:3" x14ac:dyDescent="0.25">
      <c r="A142" s="416"/>
      <c r="B142" s="338"/>
      <c r="C142" s="337"/>
    </row>
    <row r="143" spans="1:3" x14ac:dyDescent="0.25">
      <c r="A143" s="397"/>
    </row>
    <row r="144" spans="1:3" x14ac:dyDescent="0.25">
      <c r="A144" s="398" t="s">
        <v>2346</v>
      </c>
    </row>
    <row r="145" spans="1:2" x14ac:dyDescent="0.25">
      <c r="A145" s="397" t="s">
        <v>1224</v>
      </c>
    </row>
    <row r="146" spans="1:2" x14ac:dyDescent="0.25">
      <c r="A146" s="339" t="s">
        <v>2346</v>
      </c>
      <c r="B146" s="340"/>
    </row>
    <row r="147" spans="1:2" x14ac:dyDescent="0.25">
      <c r="A147" s="309" t="s">
        <v>2347</v>
      </c>
      <c r="B147" s="319" t="s">
        <v>165</v>
      </c>
    </row>
    <row r="148" spans="1:2" x14ac:dyDescent="0.25">
      <c r="A148" s="309" t="s">
        <v>2348</v>
      </c>
      <c r="B148" s="341">
        <v>7000000000</v>
      </c>
    </row>
    <row r="149" spans="1:2" ht="22.5" x14ac:dyDescent="0.25">
      <c r="A149" s="309" t="s">
        <v>2349</v>
      </c>
      <c r="B149" s="318">
        <v>1832800000</v>
      </c>
    </row>
    <row r="150" spans="1:2" ht="22.5" x14ac:dyDescent="0.25">
      <c r="A150" s="309" t="s">
        <v>2350</v>
      </c>
      <c r="B150" s="417">
        <v>1804114000</v>
      </c>
    </row>
    <row r="151" spans="1:2" x14ac:dyDescent="0.25">
      <c r="A151" s="309" t="s">
        <v>2351</v>
      </c>
      <c r="B151" s="318">
        <v>3606023931</v>
      </c>
    </row>
    <row r="152" spans="1:2" x14ac:dyDescent="0.25">
      <c r="A152" s="309" t="s">
        <v>2352</v>
      </c>
      <c r="B152" s="318">
        <v>129016821.11</v>
      </c>
    </row>
    <row r="153" spans="1:2" x14ac:dyDescent="0.25">
      <c r="A153" s="309" t="s">
        <v>2353</v>
      </c>
      <c r="B153" s="318">
        <v>114016821.11</v>
      </c>
    </row>
    <row r="154" spans="1:2" x14ac:dyDescent="0.25">
      <c r="A154" s="309" t="s">
        <v>2354</v>
      </c>
      <c r="B154" s="318">
        <v>15000000</v>
      </c>
    </row>
    <row r="155" spans="1:2" x14ac:dyDescent="0.25">
      <c r="A155" s="309" t="s">
        <v>2355</v>
      </c>
      <c r="B155" s="318">
        <v>0</v>
      </c>
    </row>
    <row r="156" spans="1:2" x14ac:dyDescent="0.25">
      <c r="A156" s="309" t="s">
        <v>2356</v>
      </c>
      <c r="B156" s="318">
        <v>100920000</v>
      </c>
    </row>
    <row r="157" spans="1:2" x14ac:dyDescent="0.25">
      <c r="A157" s="309" t="s">
        <v>2357</v>
      </c>
      <c r="B157" s="341">
        <v>0</v>
      </c>
    </row>
    <row r="158" spans="1:2" x14ac:dyDescent="0.25">
      <c r="A158" s="309" t="s">
        <v>2358</v>
      </c>
      <c r="B158" s="341">
        <v>0</v>
      </c>
    </row>
    <row r="159" spans="1:2" x14ac:dyDescent="0.25">
      <c r="A159" s="309" t="s">
        <v>2359</v>
      </c>
      <c r="B159" s="342">
        <v>0</v>
      </c>
    </row>
    <row r="160" spans="1:2" x14ac:dyDescent="0.25">
      <c r="A160" s="309" t="s">
        <v>2360</v>
      </c>
      <c r="B160" s="342">
        <v>0</v>
      </c>
    </row>
    <row r="161" spans="1:2" x14ac:dyDescent="0.25">
      <c r="A161" s="309" t="s">
        <v>2361</v>
      </c>
      <c r="B161" s="318">
        <v>21636144</v>
      </c>
    </row>
    <row r="162" spans="1:2" x14ac:dyDescent="0.25">
      <c r="A162" s="309" t="s">
        <v>2362</v>
      </c>
      <c r="B162" s="318">
        <v>0</v>
      </c>
    </row>
    <row r="163" spans="1:2" x14ac:dyDescent="0.25">
      <c r="A163" s="309" t="s">
        <v>2363</v>
      </c>
      <c r="B163" s="318">
        <v>0</v>
      </c>
    </row>
    <row r="164" spans="1:2" x14ac:dyDescent="0.25">
      <c r="A164" s="309" t="s">
        <v>2364</v>
      </c>
      <c r="B164" s="318">
        <v>1773223931</v>
      </c>
    </row>
    <row r="165" spans="1:2" x14ac:dyDescent="0.25">
      <c r="A165" s="309" t="s">
        <v>2365</v>
      </c>
      <c r="B165" s="323">
        <v>0.96750000000000003</v>
      </c>
    </row>
    <row r="166" spans="1:2" x14ac:dyDescent="0.25">
      <c r="A166" s="309" t="s">
        <v>2366</v>
      </c>
      <c r="B166" s="343">
        <v>23210</v>
      </c>
    </row>
    <row r="167" spans="1:2" x14ac:dyDescent="0.25">
      <c r="A167" s="309" t="s">
        <v>2367</v>
      </c>
      <c r="B167" s="318">
        <v>155365.1</v>
      </c>
    </row>
    <row r="168" spans="1:2" x14ac:dyDescent="0.25">
      <c r="A168" s="309" t="s">
        <v>2368</v>
      </c>
      <c r="B168" s="323">
        <v>0.56479999999999997</v>
      </c>
    </row>
    <row r="169" spans="1:2" x14ac:dyDescent="0.25">
      <c r="A169" s="309" t="s">
        <v>2369</v>
      </c>
      <c r="B169" s="323">
        <v>0.48</v>
      </c>
    </row>
    <row r="170" spans="1:2" x14ac:dyDescent="0.25">
      <c r="A170" s="309" t="s">
        <v>2370</v>
      </c>
      <c r="B170" s="418">
        <v>55.45</v>
      </c>
    </row>
    <row r="171" spans="1:2" x14ac:dyDescent="0.25">
      <c r="A171" s="309" t="s">
        <v>2371</v>
      </c>
      <c r="B171" s="418">
        <v>233.32</v>
      </c>
    </row>
    <row r="172" spans="1:2" x14ac:dyDescent="0.25">
      <c r="A172" s="309" t="s">
        <v>2372</v>
      </c>
      <c r="B172" s="323">
        <v>2.1299999999999999E-2</v>
      </c>
    </row>
    <row r="173" spans="1:2" x14ac:dyDescent="0.25">
      <c r="A173" s="309" t="s">
        <v>2373</v>
      </c>
      <c r="B173" s="319" t="s">
        <v>2686</v>
      </c>
    </row>
    <row r="174" spans="1:2" x14ac:dyDescent="0.25">
      <c r="A174" s="309" t="s">
        <v>2374</v>
      </c>
      <c r="B174" s="323">
        <v>0.27410000000000001</v>
      </c>
    </row>
    <row r="175" spans="1:2" x14ac:dyDescent="0.25">
      <c r="A175" s="309" t="s">
        <v>2375</v>
      </c>
      <c r="B175" s="323">
        <v>0.28420000000000001</v>
      </c>
    </row>
    <row r="176" spans="1:2" x14ac:dyDescent="0.25">
      <c r="A176" s="309" t="s">
        <v>2376</v>
      </c>
      <c r="B176" s="323">
        <v>0.30249999999999999</v>
      </c>
    </row>
    <row r="177" spans="1:3" x14ac:dyDescent="0.25">
      <c r="A177" s="309" t="s">
        <v>2377</v>
      </c>
      <c r="B177" s="323">
        <v>0.312</v>
      </c>
    </row>
    <row r="178" spans="1:3" x14ac:dyDescent="0.25">
      <c r="A178" s="309" t="s">
        <v>2378</v>
      </c>
      <c r="B178" s="323">
        <v>0</v>
      </c>
    </row>
    <row r="179" spans="1:3" x14ac:dyDescent="0.25">
      <c r="A179" s="309" t="s">
        <v>2379</v>
      </c>
      <c r="B179" s="323">
        <v>0</v>
      </c>
    </row>
    <row r="180" spans="1:3" x14ac:dyDescent="0.25">
      <c r="A180" s="309" t="s">
        <v>2380</v>
      </c>
      <c r="B180" s="418">
        <v>6</v>
      </c>
    </row>
    <row r="181" spans="1:3" x14ac:dyDescent="0.25">
      <c r="A181" s="309" t="s">
        <v>2381</v>
      </c>
      <c r="B181" s="319" t="s">
        <v>2687</v>
      </c>
    </row>
    <row r="182" spans="1:3" x14ac:dyDescent="0.25">
      <c r="A182" s="311" t="s">
        <v>2382</v>
      </c>
      <c r="B182" s="344">
        <v>0.05</v>
      </c>
    </row>
    <row r="183" spans="1:3" x14ac:dyDescent="0.25">
      <c r="A183" s="397" t="s">
        <v>1224</v>
      </c>
    </row>
    <row r="184" spans="1:3" x14ac:dyDescent="0.25">
      <c r="A184" s="306" t="s">
        <v>2383</v>
      </c>
    </row>
    <row r="185" spans="1:3" x14ac:dyDescent="0.25">
      <c r="A185" s="397" t="s">
        <v>1224</v>
      </c>
    </row>
    <row r="186" spans="1:3" x14ac:dyDescent="0.25">
      <c r="A186" s="313"/>
      <c r="B186" s="340"/>
    </row>
    <row r="187" spans="1:3" x14ac:dyDescent="0.25">
      <c r="A187" s="309" t="s">
        <v>2384</v>
      </c>
      <c r="B187" s="318">
        <v>6460760</v>
      </c>
    </row>
    <row r="188" spans="1:3" x14ac:dyDescent="0.25">
      <c r="A188" s="309" t="s">
        <v>2385</v>
      </c>
      <c r="B188" s="318">
        <v>12007805</v>
      </c>
    </row>
    <row r="189" spans="1:3" x14ac:dyDescent="0.25">
      <c r="A189" s="309" t="s">
        <v>2386</v>
      </c>
      <c r="B189" s="318">
        <v>0</v>
      </c>
    </row>
    <row r="190" spans="1:3" x14ac:dyDescent="0.25">
      <c r="A190" s="311" t="s">
        <v>2387</v>
      </c>
      <c r="B190" s="327">
        <v>97869349</v>
      </c>
    </row>
    <row r="191" spans="1:3" x14ac:dyDescent="0.25">
      <c r="A191" s="397" t="s">
        <v>1224</v>
      </c>
    </row>
    <row r="192" spans="1:3" x14ac:dyDescent="0.25">
      <c r="A192" s="429" t="s">
        <v>2388</v>
      </c>
      <c r="B192" s="429"/>
      <c r="C192" s="429"/>
    </row>
    <row r="193" spans="1:10" x14ac:dyDescent="0.25">
      <c r="A193" s="397" t="s">
        <v>1224</v>
      </c>
    </row>
    <row r="194" spans="1:10" x14ac:dyDescent="0.25">
      <c r="A194" s="313"/>
      <c r="B194" s="314" t="s">
        <v>2389</v>
      </c>
      <c r="C194" s="314" t="s">
        <v>2390</v>
      </c>
      <c r="D194" s="314" t="s">
        <v>2391</v>
      </c>
      <c r="E194" s="308" t="s">
        <v>2392</v>
      </c>
    </row>
    <row r="195" spans="1:10" x14ac:dyDescent="0.25">
      <c r="A195" s="339" t="s">
        <v>2393</v>
      </c>
      <c r="B195" s="345">
        <v>226</v>
      </c>
      <c r="C195" s="346">
        <v>0.36688311688311698</v>
      </c>
      <c r="D195" s="347">
        <v>25198819</v>
      </c>
      <c r="E195" s="348">
        <v>0.26680226057492401</v>
      </c>
    </row>
    <row r="196" spans="1:10" x14ac:dyDescent="0.25">
      <c r="A196" s="339" t="s">
        <v>2394</v>
      </c>
      <c r="B196" s="345">
        <v>390</v>
      </c>
      <c r="C196" s="346">
        <v>0.63311688311688297</v>
      </c>
      <c r="D196" s="347">
        <v>69248727.829999998</v>
      </c>
      <c r="E196" s="348">
        <v>0.73319773942507604</v>
      </c>
    </row>
    <row r="197" spans="1:10" x14ac:dyDescent="0.25">
      <c r="A197" s="314" t="s">
        <v>2395</v>
      </c>
      <c r="B197" s="349">
        <v>1</v>
      </c>
      <c r="C197" s="350">
        <v>1.62337662337662E-3</v>
      </c>
      <c r="D197" s="325">
        <v>18754.810000000001</v>
      </c>
      <c r="E197" s="323">
        <v>1.98573818267165E-4</v>
      </c>
    </row>
    <row r="198" spans="1:10" x14ac:dyDescent="0.25">
      <c r="A198" s="314" t="s">
        <v>2396</v>
      </c>
      <c r="B198" s="349">
        <v>0</v>
      </c>
      <c r="C198" s="350">
        <v>0</v>
      </c>
      <c r="D198" s="325">
        <v>0</v>
      </c>
      <c r="E198" s="323">
        <v>0</v>
      </c>
    </row>
    <row r="199" spans="1:10" x14ac:dyDescent="0.25">
      <c r="A199" s="314" t="s">
        <v>2397</v>
      </c>
      <c r="B199" s="349">
        <v>376</v>
      </c>
      <c r="C199" s="350">
        <v>0.61038961038961004</v>
      </c>
      <c r="D199" s="325">
        <v>66840166.090000004</v>
      </c>
      <c r="E199" s="323">
        <v>0.70769615869757196</v>
      </c>
    </row>
    <row r="200" spans="1:10" x14ac:dyDescent="0.25">
      <c r="A200" s="314" t="s">
        <v>2398</v>
      </c>
      <c r="B200" s="349">
        <v>12</v>
      </c>
      <c r="C200" s="350">
        <v>1.9480519480519501E-2</v>
      </c>
      <c r="D200" s="325">
        <v>1987904.9</v>
      </c>
      <c r="E200" s="323">
        <v>2.1047713431648098E-2</v>
      </c>
    </row>
    <row r="201" spans="1:10" x14ac:dyDescent="0.25">
      <c r="A201" s="314" t="s">
        <v>2399</v>
      </c>
      <c r="B201" s="349">
        <v>1</v>
      </c>
      <c r="C201" s="350">
        <v>1.62337662337662E-3</v>
      </c>
      <c r="D201" s="325">
        <v>401902.03</v>
      </c>
      <c r="E201" s="323">
        <v>4.2552934775892098E-3</v>
      </c>
    </row>
    <row r="202" spans="1:10" x14ac:dyDescent="0.25">
      <c r="A202" s="351" t="s">
        <v>2400</v>
      </c>
      <c r="B202" s="352">
        <v>0</v>
      </c>
      <c r="C202" s="353"/>
      <c r="D202" s="354">
        <v>0</v>
      </c>
      <c r="E202" s="355"/>
    </row>
    <row r="203" spans="1:10" x14ac:dyDescent="0.25">
      <c r="A203" s="397" t="s">
        <v>1224</v>
      </c>
    </row>
    <row r="204" spans="1:10" x14ac:dyDescent="0.25">
      <c r="A204" s="398" t="s">
        <v>2401</v>
      </c>
    </row>
    <row r="206" spans="1:10" x14ac:dyDescent="0.25">
      <c r="A206" s="313"/>
      <c r="B206" s="314" t="s">
        <v>2389</v>
      </c>
      <c r="C206" s="314" t="s">
        <v>2390</v>
      </c>
      <c r="D206" s="314" t="s">
        <v>2391</v>
      </c>
      <c r="E206" s="308" t="s">
        <v>2392</v>
      </c>
      <c r="F206" s="314" t="s">
        <v>2402</v>
      </c>
      <c r="G206" s="356" t="s">
        <v>2403</v>
      </c>
      <c r="H206" s="314" t="s">
        <v>2404</v>
      </c>
      <c r="I206" s="356" t="s">
        <v>2405</v>
      </c>
      <c r="J206" s="308" t="s">
        <v>2406</v>
      </c>
    </row>
    <row r="207" spans="1:10" x14ac:dyDescent="0.25">
      <c r="A207" s="314" t="s">
        <v>2407</v>
      </c>
      <c r="B207" s="349">
        <v>21728</v>
      </c>
      <c r="C207" s="350">
        <v>0.93614821197759601</v>
      </c>
      <c r="D207" s="357">
        <v>3471476553.27</v>
      </c>
      <c r="E207" s="323">
        <v>0.96268816270323398</v>
      </c>
      <c r="F207" s="350">
        <v>2.0521602504860102E-2</v>
      </c>
      <c r="G207" s="358">
        <v>21.764956977057199</v>
      </c>
      <c r="H207" s="350">
        <v>0</v>
      </c>
      <c r="I207" s="350">
        <v>0</v>
      </c>
      <c r="J207" s="323">
        <v>2.0521602504860102E-2</v>
      </c>
    </row>
    <row r="208" spans="1:10" x14ac:dyDescent="0.25">
      <c r="A208" s="314" t="s">
        <v>2408</v>
      </c>
      <c r="B208" s="349">
        <v>0</v>
      </c>
      <c r="C208" s="350">
        <v>0</v>
      </c>
      <c r="D208" s="357">
        <v>0</v>
      </c>
      <c r="E208" s="323">
        <v>0</v>
      </c>
      <c r="F208" s="350">
        <v>0</v>
      </c>
      <c r="G208" s="373">
        <v>0</v>
      </c>
      <c r="H208" s="350">
        <v>0</v>
      </c>
      <c r="I208" s="350">
        <v>0</v>
      </c>
      <c r="J208" s="323">
        <v>0</v>
      </c>
    </row>
    <row r="209" spans="1:10" x14ac:dyDescent="0.25">
      <c r="A209" s="314" t="s">
        <v>2409</v>
      </c>
      <c r="B209" s="349">
        <v>0</v>
      </c>
      <c r="C209" s="350">
        <v>0</v>
      </c>
      <c r="D209" s="357">
        <v>0</v>
      </c>
      <c r="E209" s="323">
        <v>0</v>
      </c>
      <c r="F209" s="350">
        <v>0</v>
      </c>
      <c r="G209" s="373">
        <v>0</v>
      </c>
      <c r="H209" s="350">
        <v>0</v>
      </c>
      <c r="I209" s="350">
        <v>0</v>
      </c>
      <c r="J209" s="323">
        <v>0</v>
      </c>
    </row>
    <row r="210" spans="1:10" x14ac:dyDescent="0.25">
      <c r="A210" s="314" t="s">
        <v>2410</v>
      </c>
      <c r="B210" s="349">
        <v>0</v>
      </c>
      <c r="C210" s="350">
        <v>0</v>
      </c>
      <c r="D210" s="357">
        <v>0</v>
      </c>
      <c r="E210" s="323">
        <v>0</v>
      </c>
      <c r="F210" s="350">
        <v>0</v>
      </c>
      <c r="G210" s="373">
        <v>0</v>
      </c>
      <c r="H210" s="350">
        <v>0</v>
      </c>
      <c r="I210" s="350">
        <v>0</v>
      </c>
      <c r="J210" s="323">
        <v>0</v>
      </c>
    </row>
    <row r="211" spans="1:10" x14ac:dyDescent="0.25">
      <c r="A211" s="314" t="s">
        <v>2411</v>
      </c>
      <c r="B211" s="349">
        <v>82</v>
      </c>
      <c r="C211" s="350">
        <v>3.5329599310642001E-3</v>
      </c>
      <c r="D211" s="357">
        <v>19511604.41</v>
      </c>
      <c r="E211" s="323">
        <v>5.4108360844787396E-3</v>
      </c>
      <c r="F211" s="350">
        <v>1.48743692142235E-2</v>
      </c>
      <c r="G211" s="358">
        <v>8.7164764069665672</v>
      </c>
      <c r="H211" s="350">
        <v>1.3874369214223501E-2</v>
      </c>
      <c r="I211" s="350">
        <v>0</v>
      </c>
      <c r="J211" s="323">
        <v>1.48743692142235E-2</v>
      </c>
    </row>
    <row r="212" spans="1:10" x14ac:dyDescent="0.25">
      <c r="A212" s="314" t="s">
        <v>2412</v>
      </c>
      <c r="B212" s="349">
        <v>0</v>
      </c>
      <c r="C212" s="350">
        <v>0</v>
      </c>
      <c r="D212" s="357">
        <v>0</v>
      </c>
      <c r="E212" s="323">
        <v>0</v>
      </c>
      <c r="F212" s="350">
        <v>0</v>
      </c>
      <c r="G212" s="373">
        <v>0</v>
      </c>
      <c r="H212" s="350">
        <v>0</v>
      </c>
      <c r="I212" s="350">
        <v>0</v>
      </c>
      <c r="J212" s="323">
        <v>0</v>
      </c>
    </row>
    <row r="213" spans="1:10" x14ac:dyDescent="0.25">
      <c r="A213" s="314" t="s">
        <v>2413</v>
      </c>
      <c r="B213" s="349">
        <v>0</v>
      </c>
      <c r="C213" s="350">
        <v>0</v>
      </c>
      <c r="D213" s="357">
        <v>0</v>
      </c>
      <c r="E213" s="323">
        <v>0</v>
      </c>
      <c r="F213" s="350">
        <v>0</v>
      </c>
      <c r="G213" s="373">
        <v>0</v>
      </c>
      <c r="H213" s="350">
        <v>0</v>
      </c>
      <c r="I213" s="350">
        <v>0</v>
      </c>
      <c r="J213" s="323">
        <v>0</v>
      </c>
    </row>
    <row r="214" spans="1:10" x14ac:dyDescent="0.25">
      <c r="A214" s="314" t="s">
        <v>2414</v>
      </c>
      <c r="B214" s="349">
        <v>1400</v>
      </c>
      <c r="C214" s="350">
        <v>6.0318828091339899E-2</v>
      </c>
      <c r="D214" s="357">
        <v>115035773.81</v>
      </c>
      <c r="E214" s="323">
        <v>3.1901001212287401E-2</v>
      </c>
      <c r="F214" s="350">
        <v>4.3599632993970301E-2</v>
      </c>
      <c r="G214" s="373">
        <v>0</v>
      </c>
      <c r="H214" s="350">
        <v>-5.8081149541095898E-5</v>
      </c>
      <c r="I214" s="350">
        <v>0</v>
      </c>
      <c r="J214" s="323">
        <v>4.3599632993970301E-2</v>
      </c>
    </row>
    <row r="215" spans="1:10" x14ac:dyDescent="0.25">
      <c r="A215" s="314" t="s">
        <v>2415</v>
      </c>
      <c r="B215" s="349">
        <v>0</v>
      </c>
      <c r="C215" s="350">
        <v>0</v>
      </c>
      <c r="D215" s="357">
        <v>0</v>
      </c>
      <c r="E215" s="323">
        <v>0</v>
      </c>
      <c r="F215" s="350">
        <v>0</v>
      </c>
      <c r="G215" s="373">
        <v>0</v>
      </c>
      <c r="H215" s="350">
        <v>0</v>
      </c>
      <c r="I215" s="350">
        <v>0</v>
      </c>
      <c r="J215" s="323">
        <v>0</v>
      </c>
    </row>
    <row r="216" spans="1:10" x14ac:dyDescent="0.25">
      <c r="A216" s="351" t="s">
        <v>100</v>
      </c>
      <c r="B216" s="359">
        <v>23210</v>
      </c>
      <c r="C216" s="360">
        <v>1</v>
      </c>
      <c r="D216" s="361">
        <v>3606023931.4899998</v>
      </c>
      <c r="E216" s="362">
        <v>1</v>
      </c>
      <c r="F216" s="360">
        <v>2.1258362214522299E-2</v>
      </c>
      <c r="G216" s="363"/>
      <c r="H216" s="360">
        <v>7.1525240421914599E-5</v>
      </c>
      <c r="I216" s="360">
        <v>0</v>
      </c>
      <c r="J216" s="362">
        <v>2.1258362214522299E-2</v>
      </c>
    </row>
    <row r="217" spans="1:10" x14ac:dyDescent="0.25">
      <c r="A217" s="364" t="s">
        <v>2416</v>
      </c>
    </row>
    <row r="218" spans="1:10" x14ac:dyDescent="0.25">
      <c r="A218" s="397" t="s">
        <v>1224</v>
      </c>
    </row>
    <row r="219" spans="1:10" ht="15.95" customHeight="1" x14ac:dyDescent="0.25">
      <c r="A219" s="339" t="s">
        <v>2417</v>
      </c>
      <c r="B219" s="314" t="s">
        <v>2389</v>
      </c>
      <c r="C219" s="314" t="s">
        <v>2390</v>
      </c>
      <c r="D219" s="314" t="s">
        <v>2391</v>
      </c>
      <c r="E219" s="308" t="s">
        <v>2392</v>
      </c>
      <c r="G219" s="434" t="s">
        <v>1224</v>
      </c>
      <c r="H219" s="434"/>
    </row>
    <row r="220" spans="1:10" ht="15.95" customHeight="1" x14ac:dyDescent="0.25">
      <c r="A220" s="314" t="s">
        <v>2418</v>
      </c>
      <c r="B220" s="349">
        <v>23151</v>
      </c>
      <c r="C220" s="350">
        <v>0.99745799224472198</v>
      </c>
      <c r="D220" s="357">
        <v>3597779514.0700002</v>
      </c>
      <c r="E220" s="323">
        <v>0.99771399999999999</v>
      </c>
      <c r="G220" s="434"/>
      <c r="H220" s="434"/>
    </row>
    <row r="221" spans="1:10" ht="15.95" customHeight="1" x14ac:dyDescent="0.25">
      <c r="A221" s="314" t="s">
        <v>2419</v>
      </c>
      <c r="B221" s="349">
        <v>19</v>
      </c>
      <c r="C221" s="350">
        <v>8.1861266695389904E-4</v>
      </c>
      <c r="D221" s="357">
        <v>2979596.46</v>
      </c>
      <c r="E221" s="323">
        <v>8.2600000000000002E-4</v>
      </c>
      <c r="G221" s="434"/>
      <c r="H221" s="434"/>
    </row>
    <row r="222" spans="1:10" ht="15.95" customHeight="1" x14ac:dyDescent="0.25">
      <c r="A222" s="314" t="s">
        <v>2420</v>
      </c>
      <c r="B222" s="349">
        <v>28</v>
      </c>
      <c r="C222" s="350">
        <v>1.2063765618268E-3</v>
      </c>
      <c r="D222" s="357">
        <v>3881452.38</v>
      </c>
      <c r="E222" s="323">
        <v>1.0759999999999999E-3</v>
      </c>
      <c r="G222" s="434"/>
      <c r="H222" s="434"/>
    </row>
    <row r="223" spans="1:10" ht="15.95" customHeight="1" x14ac:dyDescent="0.25">
      <c r="A223" s="314" t="s">
        <v>2421</v>
      </c>
      <c r="B223" s="349">
        <v>7</v>
      </c>
      <c r="C223" s="350">
        <v>3.0159414045670001E-4</v>
      </c>
      <c r="D223" s="357">
        <v>880472.02</v>
      </c>
      <c r="E223" s="323">
        <v>2.4399999999999999E-4</v>
      </c>
      <c r="G223" s="434"/>
      <c r="H223" s="434"/>
    </row>
    <row r="224" spans="1:10" ht="15.95" customHeight="1" x14ac:dyDescent="0.25">
      <c r="A224" s="314" t="s">
        <v>2422</v>
      </c>
      <c r="B224" s="349">
        <v>5</v>
      </c>
      <c r="C224" s="350">
        <v>2.154243860405E-4</v>
      </c>
      <c r="D224" s="357">
        <v>502896.56</v>
      </c>
      <c r="E224" s="323">
        <v>1.3899999999999999E-4</v>
      </c>
      <c r="G224" s="434"/>
      <c r="H224" s="434"/>
    </row>
    <row r="225" spans="1:8" x14ac:dyDescent="0.25">
      <c r="A225" s="314" t="s">
        <v>2423</v>
      </c>
      <c r="B225" s="349">
        <v>0</v>
      </c>
      <c r="C225" s="350">
        <v>0</v>
      </c>
      <c r="D225" s="357">
        <v>0</v>
      </c>
      <c r="E225" s="323">
        <v>0</v>
      </c>
    </row>
    <row r="226" spans="1:8" x14ac:dyDescent="0.25">
      <c r="A226" s="314" t="s">
        <v>2424</v>
      </c>
      <c r="B226" s="349">
        <v>0</v>
      </c>
      <c r="C226" s="350">
        <v>0</v>
      </c>
      <c r="D226" s="357">
        <v>0</v>
      </c>
      <c r="E226" s="323">
        <v>0</v>
      </c>
    </row>
    <row r="227" spans="1:8" x14ac:dyDescent="0.25">
      <c r="A227" s="351" t="s">
        <v>100</v>
      </c>
      <c r="B227" s="359">
        <v>23210</v>
      </c>
      <c r="C227" s="360">
        <v>1</v>
      </c>
      <c r="D227" s="361">
        <v>3606023931.4899998</v>
      </c>
      <c r="E227" s="362">
        <v>0.99999899999999997</v>
      </c>
    </row>
    <row r="228" spans="1:8" x14ac:dyDescent="0.25">
      <c r="A228" s="397" t="s">
        <v>1224</v>
      </c>
    </row>
    <row r="229" spans="1:8" x14ac:dyDescent="0.25">
      <c r="A229" s="339" t="s">
        <v>2425</v>
      </c>
      <c r="B229" s="314" t="s">
        <v>2389</v>
      </c>
      <c r="C229" s="314" t="s">
        <v>2390</v>
      </c>
      <c r="D229" s="314" t="s">
        <v>2391</v>
      </c>
      <c r="E229" s="308" t="s">
        <v>2392</v>
      </c>
      <c r="G229" s="434" t="s">
        <v>1224</v>
      </c>
      <c r="H229" s="434"/>
    </row>
    <row r="230" spans="1:8" x14ac:dyDescent="0.25">
      <c r="A230" s="314" t="s">
        <v>2426</v>
      </c>
      <c r="B230" s="349">
        <v>11113</v>
      </c>
      <c r="C230" s="350">
        <v>0.47880224041361502</v>
      </c>
      <c r="D230" s="357">
        <v>1352735799.01</v>
      </c>
      <c r="E230" s="323">
        <v>0.37513223004348001</v>
      </c>
      <c r="G230" s="434"/>
      <c r="H230" s="434"/>
    </row>
    <row r="231" spans="1:8" x14ac:dyDescent="0.25">
      <c r="A231" s="314" t="s">
        <v>2427</v>
      </c>
      <c r="B231" s="349">
        <v>2686</v>
      </c>
      <c r="C231" s="350">
        <v>0.11572598018095601</v>
      </c>
      <c r="D231" s="357">
        <v>479894081.66000003</v>
      </c>
      <c r="E231" s="323">
        <v>0.13308122485524099</v>
      </c>
      <c r="G231" s="434"/>
      <c r="H231" s="434"/>
    </row>
    <row r="232" spans="1:8" x14ac:dyDescent="0.25">
      <c r="A232" s="314" t="s">
        <v>2428</v>
      </c>
      <c r="B232" s="349">
        <v>2015</v>
      </c>
      <c r="C232" s="350">
        <v>8.68160275743214E-2</v>
      </c>
      <c r="D232" s="357">
        <v>398829624.11000001</v>
      </c>
      <c r="E232" s="323">
        <v>0.110600936568162</v>
      </c>
      <c r="G232" s="434"/>
      <c r="H232" s="434"/>
    </row>
    <row r="233" spans="1:8" x14ac:dyDescent="0.25">
      <c r="A233" s="314" t="s">
        <v>2429</v>
      </c>
      <c r="B233" s="349">
        <v>1098</v>
      </c>
      <c r="C233" s="350">
        <v>4.7307195174493798E-2</v>
      </c>
      <c r="D233" s="357">
        <v>236670174.69999999</v>
      </c>
      <c r="E233" s="323">
        <v>6.5631892410156198E-2</v>
      </c>
      <c r="G233" s="434"/>
      <c r="H233" s="434"/>
    </row>
    <row r="234" spans="1:8" x14ac:dyDescent="0.25">
      <c r="A234" s="314" t="s">
        <v>2430</v>
      </c>
      <c r="B234" s="349">
        <v>1049</v>
      </c>
      <c r="C234" s="350">
        <v>4.5196036191296897E-2</v>
      </c>
      <c r="D234" s="357">
        <v>207857357.38999999</v>
      </c>
      <c r="E234" s="323">
        <v>5.7641702145918301E-2</v>
      </c>
      <c r="G234" s="434"/>
      <c r="H234" s="434"/>
    </row>
    <row r="235" spans="1:8" x14ac:dyDescent="0.25">
      <c r="A235" s="314" t="s">
        <v>2431</v>
      </c>
      <c r="B235" s="349">
        <v>1054</v>
      </c>
      <c r="C235" s="350">
        <v>4.5411460577337401E-2</v>
      </c>
      <c r="D235" s="357">
        <v>197722823.44</v>
      </c>
      <c r="E235" s="323">
        <v>5.4831256585227799E-2</v>
      </c>
      <c r="G235" s="434"/>
      <c r="H235" s="434"/>
    </row>
    <row r="236" spans="1:8" x14ac:dyDescent="0.25">
      <c r="A236" s="314" t="s">
        <v>2432</v>
      </c>
      <c r="B236" s="349">
        <v>1320</v>
      </c>
      <c r="C236" s="350">
        <v>5.6872037914691899E-2</v>
      </c>
      <c r="D236" s="357">
        <v>227597448.68000001</v>
      </c>
      <c r="E236" s="323">
        <v>6.3115900782709802E-2</v>
      </c>
      <c r="G236" s="434"/>
      <c r="H236" s="434"/>
    </row>
    <row r="237" spans="1:8" x14ac:dyDescent="0.25">
      <c r="A237" s="314" t="s">
        <v>2433</v>
      </c>
      <c r="B237" s="349">
        <v>1650</v>
      </c>
      <c r="C237" s="350">
        <v>7.10900473933649E-2</v>
      </c>
      <c r="D237" s="357">
        <v>299364470.35000002</v>
      </c>
      <c r="E237" s="323">
        <v>8.3017882309589494E-2</v>
      </c>
      <c r="G237" s="434"/>
      <c r="H237" s="434"/>
    </row>
    <row r="238" spans="1:8" x14ac:dyDescent="0.25">
      <c r="A238" s="314" t="s">
        <v>2434</v>
      </c>
      <c r="B238" s="349">
        <v>875</v>
      </c>
      <c r="C238" s="350">
        <v>3.7699267557087503E-2</v>
      </c>
      <c r="D238" s="357">
        <v>149423498.88</v>
      </c>
      <c r="E238" s="323">
        <v>4.1437190023932702E-2</v>
      </c>
      <c r="G238" s="434"/>
      <c r="H238" s="434"/>
    </row>
    <row r="239" spans="1:8" x14ac:dyDescent="0.25">
      <c r="A239" s="314" t="s">
        <v>2435</v>
      </c>
      <c r="B239" s="349">
        <v>350</v>
      </c>
      <c r="C239" s="350">
        <v>1.5079707022835001E-2</v>
      </c>
      <c r="D239" s="357">
        <v>55928653.270000003</v>
      </c>
      <c r="E239" s="323">
        <v>1.55097842755831E-2</v>
      </c>
      <c r="G239" s="434"/>
      <c r="H239" s="434"/>
    </row>
    <row r="240" spans="1:8" x14ac:dyDescent="0.25">
      <c r="A240" s="314" t="s">
        <v>2436</v>
      </c>
      <c r="B240" s="349">
        <v>0</v>
      </c>
      <c r="C240" s="350">
        <v>0</v>
      </c>
      <c r="D240" s="357">
        <v>0</v>
      </c>
      <c r="E240" s="323">
        <v>0</v>
      </c>
      <c r="G240" s="434"/>
      <c r="H240" s="434"/>
    </row>
    <row r="241" spans="1:8" x14ac:dyDescent="0.25">
      <c r="A241" s="314" t="s">
        <v>2437</v>
      </c>
      <c r="B241" s="349">
        <v>0</v>
      </c>
      <c r="C241" s="350">
        <v>0</v>
      </c>
      <c r="D241" s="357">
        <v>0</v>
      </c>
      <c r="E241" s="323">
        <v>0</v>
      </c>
      <c r="G241" s="434"/>
      <c r="H241" s="434"/>
    </row>
    <row r="242" spans="1:8" x14ac:dyDescent="0.25">
      <c r="A242" s="314" t="s">
        <v>2438</v>
      </c>
      <c r="B242" s="349">
        <v>0</v>
      </c>
      <c r="C242" s="350">
        <v>0</v>
      </c>
      <c r="D242" s="357">
        <v>0</v>
      </c>
      <c r="E242" s="323">
        <v>0</v>
      </c>
    </row>
    <row r="243" spans="1:8" x14ac:dyDescent="0.25">
      <c r="A243" s="314" t="s">
        <v>2439</v>
      </c>
      <c r="B243" s="349">
        <v>0</v>
      </c>
      <c r="C243" s="350">
        <v>0</v>
      </c>
      <c r="D243" s="357">
        <v>0</v>
      </c>
      <c r="E243" s="323">
        <v>0</v>
      </c>
    </row>
    <row r="244" spans="1:8" x14ac:dyDescent="0.25">
      <c r="A244" s="314" t="s">
        <v>2440</v>
      </c>
      <c r="B244" s="349">
        <v>0</v>
      </c>
      <c r="C244" s="350">
        <v>0</v>
      </c>
      <c r="D244" s="357">
        <v>0</v>
      </c>
      <c r="E244" s="323">
        <v>0</v>
      </c>
    </row>
    <row r="245" spans="1:8" x14ac:dyDescent="0.25">
      <c r="A245" s="351" t="s">
        <v>100</v>
      </c>
      <c r="B245" s="359">
        <v>23210</v>
      </c>
      <c r="C245" s="360">
        <v>1</v>
      </c>
      <c r="D245" s="361">
        <v>3606023931.4899998</v>
      </c>
      <c r="E245" s="362">
        <v>1</v>
      </c>
    </row>
    <row r="246" spans="1:8" x14ac:dyDescent="0.25">
      <c r="A246" s="397" t="s">
        <v>1224</v>
      </c>
    </row>
    <row r="247" spans="1:8" x14ac:dyDescent="0.25">
      <c r="A247" s="339" t="s">
        <v>2441</v>
      </c>
      <c r="B247" s="314" t="s">
        <v>2389</v>
      </c>
      <c r="C247" s="314" t="s">
        <v>2390</v>
      </c>
      <c r="D247" s="314" t="s">
        <v>2391</v>
      </c>
      <c r="E247" s="308" t="s">
        <v>2392</v>
      </c>
      <c r="G247" s="435" t="s">
        <v>1224</v>
      </c>
      <c r="H247" s="435"/>
    </row>
    <row r="248" spans="1:8" x14ac:dyDescent="0.25">
      <c r="A248" s="314" t="s">
        <v>2426</v>
      </c>
      <c r="B248" s="349">
        <v>15319</v>
      </c>
      <c r="C248" s="350">
        <v>0.66001723395088296</v>
      </c>
      <c r="D248" s="357">
        <v>2115114305.8199999</v>
      </c>
      <c r="E248" s="323">
        <v>0.58655026866281501</v>
      </c>
      <c r="G248" s="435"/>
      <c r="H248" s="435"/>
    </row>
    <row r="249" spans="1:8" x14ac:dyDescent="0.25">
      <c r="A249" s="314" t="s">
        <v>2427</v>
      </c>
      <c r="B249" s="349">
        <v>1784</v>
      </c>
      <c r="C249" s="350">
        <v>7.6863420939250304E-2</v>
      </c>
      <c r="D249" s="357">
        <v>348868774.48000002</v>
      </c>
      <c r="E249" s="323">
        <v>9.6746106267755205E-2</v>
      </c>
      <c r="G249" s="435"/>
      <c r="H249" s="435"/>
    </row>
    <row r="250" spans="1:8" x14ac:dyDescent="0.25">
      <c r="A250" s="314" t="s">
        <v>2428</v>
      </c>
      <c r="B250" s="349">
        <v>1159</v>
      </c>
      <c r="C250" s="350">
        <v>4.9935372684187899E-2</v>
      </c>
      <c r="D250" s="357">
        <v>235904841.34</v>
      </c>
      <c r="E250" s="323">
        <v>6.5419654950133604E-2</v>
      </c>
      <c r="G250" s="435"/>
      <c r="H250" s="435"/>
    </row>
    <row r="251" spans="1:8" x14ac:dyDescent="0.25">
      <c r="A251" s="314" t="s">
        <v>2429</v>
      </c>
      <c r="B251" s="349">
        <v>1055</v>
      </c>
      <c r="C251" s="350">
        <v>4.5454545454545497E-2</v>
      </c>
      <c r="D251" s="357">
        <v>197213749.72999999</v>
      </c>
      <c r="E251" s="323">
        <v>5.4690083448368003E-2</v>
      </c>
      <c r="G251" s="435"/>
      <c r="H251" s="435"/>
    </row>
    <row r="252" spans="1:8" x14ac:dyDescent="0.25">
      <c r="A252" s="314" t="s">
        <v>2430</v>
      </c>
      <c r="B252" s="349">
        <v>1200</v>
      </c>
      <c r="C252" s="350">
        <v>5.1701852649719902E-2</v>
      </c>
      <c r="D252" s="357">
        <v>215052706.09999999</v>
      </c>
      <c r="E252" s="323">
        <v>5.9637071241271801E-2</v>
      </c>
      <c r="G252" s="435"/>
      <c r="H252" s="435"/>
    </row>
    <row r="253" spans="1:8" x14ac:dyDescent="0.25">
      <c r="A253" s="314" t="s">
        <v>2431</v>
      </c>
      <c r="B253" s="349">
        <v>1441</v>
      </c>
      <c r="C253" s="350">
        <v>6.2085308056871999E-2</v>
      </c>
      <c r="D253" s="357">
        <v>264829934.06</v>
      </c>
      <c r="E253" s="323">
        <v>7.3440980728758806E-2</v>
      </c>
      <c r="G253" s="435"/>
      <c r="H253" s="435"/>
    </row>
    <row r="254" spans="1:8" x14ac:dyDescent="0.25">
      <c r="A254" s="314" t="s">
        <v>2432</v>
      </c>
      <c r="B254" s="349">
        <v>869</v>
      </c>
      <c r="C254" s="350">
        <v>3.7440758293838902E-2</v>
      </c>
      <c r="D254" s="357">
        <v>161542288.38</v>
      </c>
      <c r="E254" s="323">
        <v>4.4797896921679903E-2</v>
      </c>
      <c r="G254" s="435"/>
      <c r="H254" s="435"/>
    </row>
    <row r="255" spans="1:8" x14ac:dyDescent="0.25">
      <c r="A255" s="314" t="s">
        <v>2433</v>
      </c>
      <c r="B255" s="349">
        <v>354</v>
      </c>
      <c r="C255" s="350">
        <v>1.5252046531667399E-2</v>
      </c>
      <c r="D255" s="357">
        <v>61970289.57</v>
      </c>
      <c r="E255" s="323">
        <v>1.7185213062186799E-2</v>
      </c>
      <c r="G255" s="435"/>
      <c r="H255" s="435"/>
    </row>
    <row r="256" spans="1:8" x14ac:dyDescent="0.25">
      <c r="A256" s="314" t="s">
        <v>2434</v>
      </c>
      <c r="B256" s="349">
        <v>27</v>
      </c>
      <c r="C256" s="350">
        <v>1.1632916846186999E-3</v>
      </c>
      <c r="D256" s="357">
        <v>5183655.5599999996</v>
      </c>
      <c r="E256" s="323">
        <v>1.43749893469457E-3</v>
      </c>
      <c r="G256" s="435"/>
      <c r="H256" s="435"/>
    </row>
    <row r="257" spans="1:8" x14ac:dyDescent="0.25">
      <c r="A257" s="314" t="s">
        <v>2435</v>
      </c>
      <c r="B257" s="349">
        <v>0</v>
      </c>
      <c r="C257" s="350">
        <v>0</v>
      </c>
      <c r="D257" s="357">
        <v>0</v>
      </c>
      <c r="E257" s="323">
        <v>0</v>
      </c>
      <c r="G257" s="435"/>
      <c r="H257" s="435"/>
    </row>
    <row r="258" spans="1:8" x14ac:dyDescent="0.25">
      <c r="A258" s="314" t="s">
        <v>2436</v>
      </c>
      <c r="B258" s="349">
        <v>1</v>
      </c>
      <c r="C258" s="350">
        <v>4.3084877208099998E-5</v>
      </c>
      <c r="D258" s="357">
        <v>116952.99</v>
      </c>
      <c r="E258" s="323">
        <v>3.2432671613378698E-5</v>
      </c>
      <c r="G258" s="435"/>
      <c r="H258" s="435"/>
    </row>
    <row r="259" spans="1:8" x14ac:dyDescent="0.25">
      <c r="A259" s="314" t="s">
        <v>2437</v>
      </c>
      <c r="B259" s="349">
        <v>1</v>
      </c>
      <c r="C259" s="350">
        <v>4.3084877208099998E-5</v>
      </c>
      <c r="D259" s="357">
        <v>226433.46</v>
      </c>
      <c r="E259" s="323">
        <v>6.2793110723044604E-5</v>
      </c>
      <c r="G259" s="435"/>
      <c r="H259" s="435"/>
    </row>
    <row r="260" spans="1:8" x14ac:dyDescent="0.25">
      <c r="A260" s="314" t="s">
        <v>2438</v>
      </c>
      <c r="B260" s="349">
        <v>0</v>
      </c>
      <c r="C260" s="350">
        <v>0</v>
      </c>
      <c r="D260" s="357">
        <v>0</v>
      </c>
      <c r="E260" s="323">
        <v>0</v>
      </c>
    </row>
    <row r="261" spans="1:8" x14ac:dyDescent="0.25">
      <c r="A261" s="314" t="s">
        <v>2439</v>
      </c>
      <c r="B261" s="349">
        <v>0</v>
      </c>
      <c r="C261" s="350">
        <v>0</v>
      </c>
      <c r="D261" s="357">
        <v>0</v>
      </c>
      <c r="E261" s="323">
        <v>0</v>
      </c>
    </row>
    <row r="262" spans="1:8" x14ac:dyDescent="0.25">
      <c r="A262" s="314" t="s">
        <v>2440</v>
      </c>
      <c r="B262" s="349">
        <v>0</v>
      </c>
      <c r="C262" s="350">
        <v>0</v>
      </c>
      <c r="D262" s="357">
        <v>0</v>
      </c>
      <c r="E262" s="323">
        <v>0</v>
      </c>
    </row>
    <row r="263" spans="1:8" x14ac:dyDescent="0.25">
      <c r="A263" s="351" t="s">
        <v>100</v>
      </c>
      <c r="B263" s="359">
        <v>23210</v>
      </c>
      <c r="C263" s="360">
        <v>1</v>
      </c>
      <c r="D263" s="361">
        <v>3606023931.4899998</v>
      </c>
      <c r="E263" s="362">
        <v>1</v>
      </c>
    </row>
    <row r="264" spans="1:8" x14ac:dyDescent="0.25">
      <c r="A264" s="397" t="s">
        <v>1224</v>
      </c>
    </row>
    <row r="265" spans="1:8" x14ac:dyDescent="0.25">
      <c r="A265" s="339" t="s">
        <v>2442</v>
      </c>
      <c r="B265" s="314" t="s">
        <v>2389</v>
      </c>
      <c r="C265" s="314" t="s">
        <v>2390</v>
      </c>
      <c r="D265" s="314" t="s">
        <v>2391</v>
      </c>
      <c r="E265" s="308" t="s">
        <v>2392</v>
      </c>
      <c r="G265" s="434" t="s">
        <v>1224</v>
      </c>
      <c r="H265" s="434"/>
    </row>
    <row r="266" spans="1:8" x14ac:dyDescent="0.25">
      <c r="A266" s="314" t="s">
        <v>2443</v>
      </c>
      <c r="B266" s="349">
        <v>109</v>
      </c>
      <c r="C266" s="350">
        <v>4.6962516156828999E-3</v>
      </c>
      <c r="D266" s="357">
        <v>308588.65999999997</v>
      </c>
      <c r="E266" s="323">
        <v>8.5575876883460395E-5</v>
      </c>
      <c r="G266" s="434"/>
      <c r="H266" s="434"/>
    </row>
    <row r="267" spans="1:8" x14ac:dyDescent="0.25">
      <c r="A267" s="314" t="s">
        <v>2444</v>
      </c>
      <c r="B267" s="349">
        <v>177</v>
      </c>
      <c r="C267" s="350">
        <v>7.6260232658336901E-3</v>
      </c>
      <c r="D267" s="357">
        <v>1378484.81</v>
      </c>
      <c r="E267" s="323">
        <v>3.8227278470401402E-4</v>
      </c>
      <c r="G267" s="434"/>
      <c r="H267" s="434"/>
    </row>
    <row r="268" spans="1:8" x14ac:dyDescent="0.25">
      <c r="A268" s="314" t="s">
        <v>2445</v>
      </c>
      <c r="B268" s="349">
        <v>832</v>
      </c>
      <c r="C268" s="350">
        <v>3.5846617837139202E-2</v>
      </c>
      <c r="D268" s="357">
        <v>14755889.85</v>
      </c>
      <c r="E268" s="323">
        <v>4.0920110710144101E-3</v>
      </c>
      <c r="G268" s="434"/>
      <c r="H268" s="434"/>
    </row>
    <row r="269" spans="1:8" x14ac:dyDescent="0.25">
      <c r="A269" s="314" t="s">
        <v>2446</v>
      </c>
      <c r="B269" s="349">
        <v>1794</v>
      </c>
      <c r="C269" s="350">
        <v>7.7294269711331298E-2</v>
      </c>
      <c r="D269" s="357">
        <v>68203441.400000006</v>
      </c>
      <c r="E269" s="323">
        <v>1.8913751737587199E-2</v>
      </c>
      <c r="G269" s="434"/>
      <c r="H269" s="434"/>
    </row>
    <row r="270" spans="1:8" x14ac:dyDescent="0.25">
      <c r="A270" s="314" t="s">
        <v>2447</v>
      </c>
      <c r="B270" s="349">
        <v>2472</v>
      </c>
      <c r="C270" s="350">
        <v>0.106505816458423</v>
      </c>
      <c r="D270" s="357">
        <v>155247293.72999999</v>
      </c>
      <c r="E270" s="323">
        <v>4.3052208382281097E-2</v>
      </c>
      <c r="G270" s="434"/>
      <c r="H270" s="434"/>
    </row>
    <row r="271" spans="1:8" x14ac:dyDescent="0.25">
      <c r="A271" s="314" t="s">
        <v>2448</v>
      </c>
      <c r="B271" s="349">
        <v>2763</v>
      </c>
      <c r="C271" s="350">
        <v>0.11904351572598</v>
      </c>
      <c r="D271" s="357">
        <v>242164855.06</v>
      </c>
      <c r="E271" s="323">
        <v>6.7155642796840304E-2</v>
      </c>
      <c r="G271" s="434"/>
      <c r="H271" s="434"/>
    </row>
    <row r="272" spans="1:8" x14ac:dyDescent="0.25">
      <c r="A272" s="314" t="s">
        <v>2449</v>
      </c>
      <c r="B272" s="349">
        <v>5389</v>
      </c>
      <c r="C272" s="350">
        <v>0.232184403274451</v>
      </c>
      <c r="D272" s="357">
        <v>670466935.37</v>
      </c>
      <c r="E272" s="323">
        <v>0.185929696559991</v>
      </c>
      <c r="G272" s="434"/>
      <c r="H272" s="434"/>
    </row>
    <row r="273" spans="1:8" x14ac:dyDescent="0.25">
      <c r="A273" s="314" t="s">
        <v>2450</v>
      </c>
      <c r="B273" s="349">
        <v>3917</v>
      </c>
      <c r="C273" s="350">
        <v>0.16876346402412801</v>
      </c>
      <c r="D273" s="357">
        <v>677181878.63</v>
      </c>
      <c r="E273" s="323">
        <v>0.187791842621019</v>
      </c>
      <c r="G273" s="434"/>
      <c r="H273" s="434"/>
    </row>
    <row r="274" spans="1:8" x14ac:dyDescent="0.25">
      <c r="A274" s="314" t="s">
        <v>2451</v>
      </c>
      <c r="B274" s="349">
        <v>2361</v>
      </c>
      <c r="C274" s="350">
        <v>0.101723395088324</v>
      </c>
      <c r="D274" s="357">
        <v>526708592.51999998</v>
      </c>
      <c r="E274" s="323">
        <v>0.146063532169174</v>
      </c>
      <c r="G274" s="434"/>
      <c r="H274" s="434"/>
    </row>
    <row r="275" spans="1:8" x14ac:dyDescent="0.25">
      <c r="A275" s="314" t="s">
        <v>2452</v>
      </c>
      <c r="B275" s="349">
        <v>1290</v>
      </c>
      <c r="C275" s="350">
        <v>5.5579491598448903E-2</v>
      </c>
      <c r="D275" s="357">
        <v>350823296.57999998</v>
      </c>
      <c r="E275" s="323">
        <v>9.7288122110448905E-2</v>
      </c>
      <c r="G275" s="434"/>
      <c r="H275" s="434"/>
    </row>
    <row r="276" spans="1:8" x14ac:dyDescent="0.25">
      <c r="A276" s="314" t="s">
        <v>2453</v>
      </c>
      <c r="B276" s="349">
        <v>802</v>
      </c>
      <c r="C276" s="350">
        <v>3.45540715208962E-2</v>
      </c>
      <c r="D276" s="357">
        <v>258924485.56999999</v>
      </c>
      <c r="E276" s="323">
        <v>7.1803318693731799E-2</v>
      </c>
      <c r="G276" s="434"/>
      <c r="H276" s="434"/>
    </row>
    <row r="277" spans="1:8" x14ac:dyDescent="0.25">
      <c r="A277" s="314" t="s">
        <v>2454</v>
      </c>
      <c r="B277" s="349">
        <v>502</v>
      </c>
      <c r="C277" s="350">
        <v>2.1628608358466202E-2</v>
      </c>
      <c r="D277" s="357">
        <v>187166610.28999999</v>
      </c>
      <c r="E277" s="323">
        <v>5.1903873586513702E-2</v>
      </c>
      <c r="G277" s="434"/>
      <c r="H277" s="434"/>
    </row>
    <row r="278" spans="1:8" x14ac:dyDescent="0.25">
      <c r="A278" s="314" t="s">
        <v>2455</v>
      </c>
      <c r="B278" s="349">
        <v>270</v>
      </c>
      <c r="C278" s="350">
        <v>1.1632916846187001E-2</v>
      </c>
      <c r="D278" s="357">
        <v>113480594.53</v>
      </c>
      <c r="E278" s="323">
        <v>3.1469728622436001E-2</v>
      </c>
      <c r="G278" s="434"/>
      <c r="H278" s="434"/>
    </row>
    <row r="279" spans="1:8" x14ac:dyDescent="0.25">
      <c r="A279" s="314" t="s">
        <v>2456</v>
      </c>
      <c r="B279" s="349">
        <v>125</v>
      </c>
      <c r="C279" s="350">
        <v>5.38560965101249E-3</v>
      </c>
      <c r="D279" s="357">
        <v>59097820.609999999</v>
      </c>
      <c r="E279" s="323">
        <v>1.6388637938290401E-2</v>
      </c>
      <c r="G279" s="434"/>
      <c r="H279" s="434"/>
    </row>
    <row r="280" spans="1:8" x14ac:dyDescent="0.25">
      <c r="A280" s="314" t="s">
        <v>2457</v>
      </c>
      <c r="B280" s="349">
        <v>148</v>
      </c>
      <c r="C280" s="350">
        <v>6.3765618267987902E-3</v>
      </c>
      <c r="D280" s="357">
        <v>80063148.180000007</v>
      </c>
      <c r="E280" s="323">
        <v>2.2202611436058398E-2</v>
      </c>
      <c r="G280" s="434"/>
      <c r="H280" s="434"/>
    </row>
    <row r="281" spans="1:8" x14ac:dyDescent="0.25">
      <c r="A281" s="314" t="s">
        <v>2458</v>
      </c>
      <c r="B281" s="349">
        <v>88</v>
      </c>
      <c r="C281" s="350">
        <v>3.7914691943127998E-3</v>
      </c>
      <c r="D281" s="357">
        <v>57117123.579999998</v>
      </c>
      <c r="E281" s="323">
        <v>1.5839363427740599E-2</v>
      </c>
      <c r="G281" s="434"/>
      <c r="H281" s="434"/>
    </row>
    <row r="282" spans="1:8" x14ac:dyDescent="0.25">
      <c r="A282" s="314" t="s">
        <v>2459</v>
      </c>
      <c r="B282" s="349">
        <v>84</v>
      </c>
      <c r="C282" s="350">
        <v>3.6191296854803999E-3</v>
      </c>
      <c r="D282" s="357">
        <v>62856766.850000001</v>
      </c>
      <c r="E282" s="323">
        <v>1.74310453963149E-2</v>
      </c>
    </row>
    <row r="283" spans="1:8" x14ac:dyDescent="0.25">
      <c r="A283" s="314" t="s">
        <v>2460</v>
      </c>
      <c r="B283" s="349">
        <v>45</v>
      </c>
      <c r="C283" s="350">
        <v>1.9388194743645E-3</v>
      </c>
      <c r="D283" s="357">
        <v>37863984.649999999</v>
      </c>
      <c r="E283" s="323">
        <v>1.0500203373402101E-2</v>
      </c>
    </row>
    <row r="284" spans="1:8" x14ac:dyDescent="0.25">
      <c r="A284" s="314" t="s">
        <v>2461</v>
      </c>
      <c r="B284" s="349">
        <v>24</v>
      </c>
      <c r="C284" s="350">
        <v>1.0340370529943999E-3</v>
      </c>
      <c r="D284" s="357">
        <v>22473621.960000001</v>
      </c>
      <c r="E284" s="323">
        <v>6.2322442632026399E-3</v>
      </c>
    </row>
    <row r="285" spans="1:8" x14ac:dyDescent="0.25">
      <c r="A285" s="314" t="s">
        <v>2462</v>
      </c>
      <c r="B285" s="349">
        <v>18</v>
      </c>
      <c r="C285" s="350">
        <v>7.7552778974579895E-4</v>
      </c>
      <c r="D285" s="357">
        <v>19740518.66</v>
      </c>
      <c r="E285" s="323">
        <v>5.4743171523665597E-3</v>
      </c>
    </row>
    <row r="286" spans="1:8" x14ac:dyDescent="0.25">
      <c r="A286" s="351" t="s">
        <v>100</v>
      </c>
      <c r="B286" s="359">
        <v>23210</v>
      </c>
      <c r="C286" s="360">
        <v>1</v>
      </c>
      <c r="D286" s="361">
        <v>3606023931.4899998</v>
      </c>
      <c r="E286" s="362">
        <v>1</v>
      </c>
    </row>
    <row r="287" spans="1:8" x14ac:dyDescent="0.25">
      <c r="A287" s="397" t="s">
        <v>1224</v>
      </c>
    </row>
    <row r="288" spans="1:8" x14ac:dyDescent="0.25">
      <c r="A288" s="339" t="s">
        <v>2463</v>
      </c>
      <c r="B288" s="314" t="s">
        <v>2389</v>
      </c>
      <c r="C288" s="314" t="s">
        <v>2390</v>
      </c>
      <c r="D288" s="314" t="s">
        <v>2391</v>
      </c>
      <c r="E288" s="308" t="s">
        <v>2392</v>
      </c>
      <c r="G288" s="434" t="s">
        <v>1224</v>
      </c>
      <c r="H288" s="434"/>
    </row>
    <row r="289" spans="1:8" x14ac:dyDescent="0.25">
      <c r="A289" s="314" t="s">
        <v>2464</v>
      </c>
      <c r="B289" s="349">
        <v>652</v>
      </c>
      <c r="C289" s="350">
        <v>2.8091339939681201E-2</v>
      </c>
      <c r="D289" s="357">
        <v>96606080.040000007</v>
      </c>
      <c r="E289" s="323">
        <v>2.6790193818842099E-2</v>
      </c>
      <c r="G289" s="434"/>
      <c r="H289" s="434"/>
    </row>
    <row r="290" spans="1:8" x14ac:dyDescent="0.25">
      <c r="A290" s="314" t="s">
        <v>2465</v>
      </c>
      <c r="B290" s="349">
        <v>1623</v>
      </c>
      <c r="C290" s="350">
        <v>6.9926755708746194E-2</v>
      </c>
      <c r="D290" s="357">
        <v>203449575.94999999</v>
      </c>
      <c r="E290" s="323">
        <v>5.6419363768874103E-2</v>
      </c>
      <c r="G290" s="434"/>
      <c r="H290" s="434"/>
    </row>
    <row r="291" spans="1:8" x14ac:dyDescent="0.25">
      <c r="A291" s="314" t="s">
        <v>2466</v>
      </c>
      <c r="B291" s="349">
        <v>3743</v>
      </c>
      <c r="C291" s="350">
        <v>0.161266695389918</v>
      </c>
      <c r="D291" s="357">
        <v>919783521.07000005</v>
      </c>
      <c r="E291" s="323">
        <v>0.25506861256185498</v>
      </c>
      <c r="G291" s="434"/>
      <c r="H291" s="434"/>
    </row>
    <row r="292" spans="1:8" x14ac:dyDescent="0.25">
      <c r="A292" s="314" t="s">
        <v>2467</v>
      </c>
      <c r="B292" s="349">
        <v>1149</v>
      </c>
      <c r="C292" s="350">
        <v>4.9504523912106899E-2</v>
      </c>
      <c r="D292" s="357">
        <v>110789309.75</v>
      </c>
      <c r="E292" s="323">
        <v>3.0723398361979799E-2</v>
      </c>
      <c r="G292" s="434"/>
      <c r="H292" s="434"/>
    </row>
    <row r="293" spans="1:8" x14ac:dyDescent="0.25">
      <c r="A293" s="314" t="s">
        <v>2468</v>
      </c>
      <c r="B293" s="349">
        <v>2221</v>
      </c>
      <c r="C293" s="350">
        <v>9.5691512279189997E-2</v>
      </c>
      <c r="D293" s="357">
        <v>262209675.03999999</v>
      </c>
      <c r="E293" s="323">
        <v>7.2714346887780001E-2</v>
      </c>
      <c r="G293" s="434"/>
      <c r="H293" s="434"/>
    </row>
    <row r="294" spans="1:8" x14ac:dyDescent="0.25">
      <c r="A294" s="314" t="s">
        <v>2469</v>
      </c>
      <c r="B294" s="349">
        <v>0</v>
      </c>
      <c r="C294" s="350">
        <v>0</v>
      </c>
      <c r="D294" s="357">
        <v>0</v>
      </c>
      <c r="E294" s="323">
        <v>0</v>
      </c>
      <c r="G294" s="434"/>
      <c r="H294" s="434"/>
    </row>
    <row r="295" spans="1:8" x14ac:dyDescent="0.25">
      <c r="A295" s="314" t="s">
        <v>2470</v>
      </c>
      <c r="B295" s="349">
        <v>4793</v>
      </c>
      <c r="C295" s="350">
        <v>0.206505816458423</v>
      </c>
      <c r="D295" s="357">
        <v>938850340.75999999</v>
      </c>
      <c r="E295" s="323">
        <v>0.26035610373003498</v>
      </c>
      <c r="G295" s="434"/>
      <c r="H295" s="434"/>
    </row>
    <row r="296" spans="1:8" x14ac:dyDescent="0.25">
      <c r="A296" s="314" t="s">
        <v>2471</v>
      </c>
      <c r="B296" s="349">
        <v>1936</v>
      </c>
      <c r="C296" s="350">
        <v>8.3412322274881504E-2</v>
      </c>
      <c r="D296" s="357">
        <v>297900959.23000002</v>
      </c>
      <c r="E296" s="323">
        <v>8.2612030560459404E-2</v>
      </c>
      <c r="G296" s="434"/>
      <c r="H296" s="434"/>
    </row>
    <row r="297" spans="1:8" x14ac:dyDescent="0.25">
      <c r="A297" s="314" t="s">
        <v>2472</v>
      </c>
      <c r="B297" s="349">
        <v>2883</v>
      </c>
      <c r="C297" s="350">
        <v>0.124213700990952</v>
      </c>
      <c r="D297" s="357">
        <v>276673807.13999999</v>
      </c>
      <c r="E297" s="323">
        <v>7.6725449524590095E-2</v>
      </c>
      <c r="G297" s="434"/>
      <c r="H297" s="434"/>
    </row>
    <row r="298" spans="1:8" x14ac:dyDescent="0.25">
      <c r="A298" s="314" t="s">
        <v>2473</v>
      </c>
      <c r="B298" s="349">
        <v>776</v>
      </c>
      <c r="C298" s="350">
        <v>3.3433864713485598E-2</v>
      </c>
      <c r="D298" s="357">
        <v>89108244.349999994</v>
      </c>
      <c r="E298" s="323">
        <v>2.47109409263351E-2</v>
      </c>
      <c r="G298" s="434"/>
      <c r="H298" s="434"/>
    </row>
    <row r="299" spans="1:8" x14ac:dyDescent="0.25">
      <c r="A299" s="314" t="s">
        <v>2474</v>
      </c>
      <c r="B299" s="349">
        <v>1563</v>
      </c>
      <c r="C299" s="350">
        <v>6.7341663076260203E-2</v>
      </c>
      <c r="D299" s="357">
        <v>203852759.15000001</v>
      </c>
      <c r="E299" s="323">
        <v>5.6531172011875297E-2</v>
      </c>
      <c r="G299" s="434"/>
      <c r="H299" s="434"/>
    </row>
    <row r="300" spans="1:8" x14ac:dyDescent="0.25">
      <c r="A300" s="314" t="s">
        <v>2475</v>
      </c>
      <c r="B300" s="349">
        <v>1871</v>
      </c>
      <c r="C300" s="350">
        <v>8.0611805256355001E-2</v>
      </c>
      <c r="D300" s="357">
        <v>206799659.00999999</v>
      </c>
      <c r="E300" s="323">
        <v>5.73483878473737E-2</v>
      </c>
    </row>
    <row r="301" spans="1:8" x14ac:dyDescent="0.25">
      <c r="A301" s="314" t="s">
        <v>98</v>
      </c>
      <c r="B301" s="349">
        <v>0</v>
      </c>
      <c r="C301" s="350">
        <v>0</v>
      </c>
      <c r="D301" s="357">
        <v>0</v>
      </c>
      <c r="E301" s="323">
        <v>0</v>
      </c>
    </row>
    <row r="302" spans="1:8" x14ac:dyDescent="0.25">
      <c r="A302" s="351" t="s">
        <v>100</v>
      </c>
      <c r="B302" s="359">
        <v>23210</v>
      </c>
      <c r="C302" s="360">
        <v>1</v>
      </c>
      <c r="D302" s="361">
        <v>3606023931.4899998</v>
      </c>
      <c r="E302" s="362">
        <v>0.999999999999999</v>
      </c>
    </row>
    <row r="303" spans="1:8" x14ac:dyDescent="0.25">
      <c r="A303" s="397" t="s">
        <v>1224</v>
      </c>
    </row>
    <row r="304" spans="1:8" x14ac:dyDescent="0.25">
      <c r="A304" s="339" t="s">
        <v>2476</v>
      </c>
      <c r="B304" s="314" t="s">
        <v>2389</v>
      </c>
      <c r="C304" s="314" t="s">
        <v>2390</v>
      </c>
      <c r="D304" s="314" t="s">
        <v>2391</v>
      </c>
      <c r="E304" s="308" t="s">
        <v>2392</v>
      </c>
      <c r="G304" s="434" t="s">
        <v>1224</v>
      </c>
      <c r="H304" s="434"/>
    </row>
    <row r="305" spans="1:8" x14ac:dyDescent="0.25">
      <c r="A305" s="314" t="s">
        <v>2477</v>
      </c>
      <c r="B305" s="349">
        <v>19744</v>
      </c>
      <c r="C305" s="350">
        <v>0.850667815596726</v>
      </c>
      <c r="D305" s="357">
        <v>2924543156.6500001</v>
      </c>
      <c r="E305" s="323">
        <v>0.81101601437281301</v>
      </c>
      <c r="G305" s="434"/>
      <c r="H305" s="434"/>
    </row>
    <row r="306" spans="1:8" x14ac:dyDescent="0.25">
      <c r="A306" s="314" t="s">
        <v>2478</v>
      </c>
      <c r="B306" s="349">
        <v>321</v>
      </c>
      <c r="C306" s="350">
        <v>1.38302455838001E-2</v>
      </c>
      <c r="D306" s="357">
        <v>70271504.939999998</v>
      </c>
      <c r="E306" s="323">
        <v>1.9487254182188399E-2</v>
      </c>
      <c r="G306" s="434"/>
      <c r="H306" s="434"/>
    </row>
    <row r="307" spans="1:8" x14ac:dyDescent="0.25">
      <c r="A307" s="314" t="s">
        <v>2479</v>
      </c>
      <c r="B307" s="349">
        <v>3145</v>
      </c>
      <c r="C307" s="350">
        <v>0.135501938819474</v>
      </c>
      <c r="D307" s="357">
        <v>611209269.89999998</v>
      </c>
      <c r="E307" s="323">
        <v>0.16949673144499899</v>
      </c>
      <c r="G307" s="434"/>
      <c r="H307" s="434"/>
    </row>
    <row r="308" spans="1:8" x14ac:dyDescent="0.25">
      <c r="A308" s="314" t="s">
        <v>2480</v>
      </c>
      <c r="B308" s="349">
        <v>0</v>
      </c>
      <c r="C308" s="350">
        <v>0</v>
      </c>
      <c r="D308" s="357">
        <v>0</v>
      </c>
      <c r="E308" s="323">
        <v>0</v>
      </c>
    </row>
    <row r="309" spans="1:8" x14ac:dyDescent="0.25">
      <c r="A309" s="351" t="s">
        <v>100</v>
      </c>
      <c r="B309" s="359">
        <v>23210</v>
      </c>
      <c r="C309" s="360">
        <v>1</v>
      </c>
      <c r="D309" s="361">
        <v>3606023931.4899998</v>
      </c>
      <c r="E309" s="362">
        <v>1</v>
      </c>
    </row>
    <row r="310" spans="1:8" x14ac:dyDescent="0.25">
      <c r="A310" s="397" t="s">
        <v>1224</v>
      </c>
    </row>
    <row r="311" spans="1:8" x14ac:dyDescent="0.25">
      <c r="A311" s="339" t="s">
        <v>2481</v>
      </c>
      <c r="B311" s="314" t="s">
        <v>2389</v>
      </c>
      <c r="C311" s="314" t="s">
        <v>2390</v>
      </c>
      <c r="D311" s="314" t="s">
        <v>2391</v>
      </c>
      <c r="E311" s="308" t="s">
        <v>2392</v>
      </c>
      <c r="G311" s="434" t="s">
        <v>1224</v>
      </c>
      <c r="H311" s="434"/>
    </row>
    <row r="312" spans="1:8" x14ac:dyDescent="0.25">
      <c r="A312" s="314" t="s">
        <v>2482</v>
      </c>
      <c r="B312" s="349">
        <v>96</v>
      </c>
      <c r="C312" s="350">
        <v>4.1361482119775996E-3</v>
      </c>
      <c r="D312" s="357">
        <v>24261285.960000001</v>
      </c>
      <c r="E312" s="323">
        <v>6.7279880613480298E-3</v>
      </c>
      <c r="G312" s="434"/>
      <c r="H312" s="434"/>
    </row>
    <row r="313" spans="1:8" x14ac:dyDescent="0.25">
      <c r="A313" s="314" t="s">
        <v>2483</v>
      </c>
      <c r="B313" s="349">
        <v>1501</v>
      </c>
      <c r="C313" s="350">
        <v>6.4670400689358004E-2</v>
      </c>
      <c r="D313" s="357">
        <v>282614406.69</v>
      </c>
      <c r="E313" s="323">
        <v>7.8372859431696695E-2</v>
      </c>
      <c r="G313" s="434"/>
      <c r="H313" s="434"/>
    </row>
    <row r="314" spans="1:8" x14ac:dyDescent="0.25">
      <c r="A314" s="314" t="s">
        <v>2484</v>
      </c>
      <c r="B314" s="349">
        <v>3720</v>
      </c>
      <c r="C314" s="350">
        <v>0.16027574321413199</v>
      </c>
      <c r="D314" s="357">
        <v>606382519.59000003</v>
      </c>
      <c r="E314" s="323">
        <v>0.168158207241693</v>
      </c>
      <c r="G314" s="434"/>
      <c r="H314" s="434"/>
    </row>
    <row r="315" spans="1:8" x14ac:dyDescent="0.25">
      <c r="A315" s="314" t="s">
        <v>2485</v>
      </c>
      <c r="B315" s="349">
        <v>4815</v>
      </c>
      <c r="C315" s="350">
        <v>0.20745368375700099</v>
      </c>
      <c r="D315" s="357">
        <v>787274988.75999999</v>
      </c>
      <c r="E315" s="323">
        <v>0.218322175259303</v>
      </c>
      <c r="G315" s="434"/>
      <c r="H315" s="434"/>
    </row>
    <row r="316" spans="1:8" x14ac:dyDescent="0.25">
      <c r="A316" s="314" t="s">
        <v>2486</v>
      </c>
      <c r="B316" s="349">
        <v>4678</v>
      </c>
      <c r="C316" s="350">
        <v>0.20155105557949199</v>
      </c>
      <c r="D316" s="357">
        <v>796978663.19000006</v>
      </c>
      <c r="E316" s="323">
        <v>0.22101313755305299</v>
      </c>
      <c r="G316" s="434"/>
      <c r="H316" s="434"/>
    </row>
    <row r="317" spans="1:8" x14ac:dyDescent="0.25">
      <c r="A317" s="314" t="s">
        <v>2487</v>
      </c>
      <c r="B317" s="349">
        <v>1686</v>
      </c>
      <c r="C317" s="350">
        <v>7.2641102972856503E-2</v>
      </c>
      <c r="D317" s="357">
        <v>256691823.28999999</v>
      </c>
      <c r="E317" s="323">
        <v>7.1184170756164594E-2</v>
      </c>
      <c r="G317" s="434"/>
      <c r="H317" s="434"/>
    </row>
    <row r="318" spans="1:8" x14ac:dyDescent="0.25">
      <c r="A318" s="314" t="s">
        <v>2488</v>
      </c>
      <c r="B318" s="349">
        <v>2197</v>
      </c>
      <c r="C318" s="350">
        <v>9.4657475226195595E-2</v>
      </c>
      <c r="D318" s="357">
        <v>342564958.16000003</v>
      </c>
      <c r="E318" s="323">
        <v>9.4997971358013994E-2</v>
      </c>
      <c r="G318" s="434"/>
      <c r="H318" s="434"/>
    </row>
    <row r="319" spans="1:8" x14ac:dyDescent="0.25">
      <c r="A319" s="314" t="s">
        <v>2489</v>
      </c>
      <c r="B319" s="349">
        <v>1406</v>
      </c>
      <c r="C319" s="350">
        <v>6.0577337354588499E-2</v>
      </c>
      <c r="D319" s="357">
        <v>177561375.91</v>
      </c>
      <c r="E319" s="323">
        <v>4.9240210071659803E-2</v>
      </c>
      <c r="G319" s="434"/>
      <c r="H319" s="434"/>
    </row>
    <row r="320" spans="1:8" x14ac:dyDescent="0.25">
      <c r="A320" s="314" t="s">
        <v>2490</v>
      </c>
      <c r="B320" s="349">
        <v>917</v>
      </c>
      <c r="C320" s="350">
        <v>3.9508832399827699E-2</v>
      </c>
      <c r="D320" s="357">
        <v>128640874.27</v>
      </c>
      <c r="E320" s="323">
        <v>3.5673882568174199E-2</v>
      </c>
      <c r="G320" s="434"/>
      <c r="H320" s="434"/>
    </row>
    <row r="321" spans="1:8" x14ac:dyDescent="0.25">
      <c r="A321" s="314" t="s">
        <v>2491</v>
      </c>
      <c r="B321" s="349">
        <v>566</v>
      </c>
      <c r="C321" s="350">
        <v>2.43860404997846E-2</v>
      </c>
      <c r="D321" s="357">
        <v>63222798.439999998</v>
      </c>
      <c r="E321" s="323">
        <v>1.7532550987224501E-2</v>
      </c>
      <c r="G321" s="434"/>
      <c r="H321" s="434"/>
    </row>
    <row r="322" spans="1:8" x14ac:dyDescent="0.25">
      <c r="A322" s="314" t="s">
        <v>2492</v>
      </c>
      <c r="B322" s="349">
        <v>977</v>
      </c>
      <c r="C322" s="350">
        <v>4.2093925032313698E-2</v>
      </c>
      <c r="D322" s="357">
        <v>104082989.76000001</v>
      </c>
      <c r="E322" s="323">
        <v>2.8863643652246401E-2</v>
      </c>
    </row>
    <row r="323" spans="1:8" x14ac:dyDescent="0.25">
      <c r="A323" s="314" t="s">
        <v>2493</v>
      </c>
      <c r="B323" s="349">
        <v>203</v>
      </c>
      <c r="C323" s="350">
        <v>8.7462300732442898E-3</v>
      </c>
      <c r="D323" s="357">
        <v>12762000.07</v>
      </c>
      <c r="E323" s="323">
        <v>3.5390780295589401E-3</v>
      </c>
    </row>
    <row r="324" spans="1:8" x14ac:dyDescent="0.25">
      <c r="A324" s="314" t="s">
        <v>2494</v>
      </c>
      <c r="B324" s="349">
        <v>448</v>
      </c>
      <c r="C324" s="350">
        <v>1.9302024989228801E-2</v>
      </c>
      <c r="D324" s="357">
        <v>22985247.399999999</v>
      </c>
      <c r="E324" s="323">
        <v>6.3741250298642799E-3</v>
      </c>
    </row>
    <row r="325" spans="1:8" x14ac:dyDescent="0.25">
      <c r="A325" s="351" t="s">
        <v>100</v>
      </c>
      <c r="B325" s="359">
        <v>23210</v>
      </c>
      <c r="C325" s="360">
        <v>1</v>
      </c>
      <c r="D325" s="361">
        <v>3606023931.4899998</v>
      </c>
      <c r="E325" s="362">
        <v>1</v>
      </c>
    </row>
    <row r="326" spans="1:8" x14ac:dyDescent="0.25">
      <c r="A326" s="397" t="s">
        <v>1224</v>
      </c>
    </row>
    <row r="327" spans="1:8" x14ac:dyDescent="0.25">
      <c r="A327" s="339" t="s">
        <v>2495</v>
      </c>
      <c r="B327" s="314" t="s">
        <v>2389</v>
      </c>
      <c r="C327" s="314" t="s">
        <v>2390</v>
      </c>
      <c r="D327" s="314" t="s">
        <v>2391</v>
      </c>
      <c r="E327" s="308" t="s">
        <v>2392</v>
      </c>
      <c r="G327" s="434" t="s">
        <v>1224</v>
      </c>
      <c r="H327" s="434"/>
    </row>
    <row r="328" spans="1:8" x14ac:dyDescent="0.25">
      <c r="A328" s="314" t="s">
        <v>2496</v>
      </c>
      <c r="B328" s="349">
        <v>21728</v>
      </c>
      <c r="C328" s="350">
        <v>0.93614821197759601</v>
      </c>
      <c r="D328" s="357">
        <v>3471476553.27</v>
      </c>
      <c r="E328" s="323">
        <v>0.96268816270323398</v>
      </c>
      <c r="G328" s="434"/>
      <c r="H328" s="434"/>
    </row>
    <row r="329" spans="1:8" x14ac:dyDescent="0.25">
      <c r="A329" s="314" t="s">
        <v>2497</v>
      </c>
      <c r="B329" s="349">
        <v>1400</v>
      </c>
      <c r="C329" s="350">
        <v>6.0318828091339899E-2</v>
      </c>
      <c r="D329" s="357">
        <v>115035773.81</v>
      </c>
      <c r="E329" s="323">
        <v>3.1901001212287401E-2</v>
      </c>
      <c r="G329" s="434"/>
      <c r="H329" s="434"/>
    </row>
    <row r="330" spans="1:8" x14ac:dyDescent="0.25">
      <c r="A330" s="314" t="s">
        <v>2498</v>
      </c>
      <c r="B330" s="349">
        <v>82</v>
      </c>
      <c r="C330" s="350">
        <v>3.5329599310642001E-3</v>
      </c>
      <c r="D330" s="357">
        <v>19511604.41</v>
      </c>
      <c r="E330" s="323">
        <v>5.4108360844787396E-3</v>
      </c>
      <c r="G330" s="434"/>
      <c r="H330" s="434"/>
    </row>
    <row r="331" spans="1:8" x14ac:dyDescent="0.25">
      <c r="A331" s="314" t="s">
        <v>2499</v>
      </c>
      <c r="B331" s="349">
        <v>0</v>
      </c>
      <c r="C331" s="350">
        <v>0</v>
      </c>
      <c r="D331" s="357">
        <v>0</v>
      </c>
      <c r="E331" s="323">
        <v>0</v>
      </c>
    </row>
    <row r="332" spans="1:8" x14ac:dyDescent="0.25">
      <c r="A332" s="351" t="s">
        <v>100</v>
      </c>
      <c r="B332" s="359">
        <v>23210</v>
      </c>
      <c r="C332" s="360">
        <v>1</v>
      </c>
      <c r="D332" s="361">
        <v>3606023931.4899998</v>
      </c>
      <c r="E332" s="362">
        <v>1</v>
      </c>
    </row>
    <row r="333" spans="1:8" x14ac:dyDescent="0.25">
      <c r="A333" s="397" t="s">
        <v>1224</v>
      </c>
    </row>
    <row r="334" spans="1:8" x14ac:dyDescent="0.25">
      <c r="A334" s="339" t="s">
        <v>2500</v>
      </c>
      <c r="B334" s="314" t="s">
        <v>2389</v>
      </c>
      <c r="C334" s="314" t="s">
        <v>2390</v>
      </c>
      <c r="D334" s="314" t="s">
        <v>2391</v>
      </c>
      <c r="E334" s="308" t="s">
        <v>2392</v>
      </c>
      <c r="G334" s="434" t="s">
        <v>1224</v>
      </c>
      <c r="H334" s="434"/>
    </row>
    <row r="335" spans="1:8" x14ac:dyDescent="0.25">
      <c r="A335" s="314" t="s">
        <v>2501</v>
      </c>
      <c r="B335" s="349">
        <v>20205</v>
      </c>
      <c r="C335" s="350">
        <v>0.87052994398965999</v>
      </c>
      <c r="D335" s="357">
        <v>3206914870.9899998</v>
      </c>
      <c r="E335" s="323">
        <v>0.88932157188011496</v>
      </c>
      <c r="G335" s="434"/>
      <c r="H335" s="434"/>
    </row>
    <row r="336" spans="1:8" x14ac:dyDescent="0.25">
      <c r="A336" s="314" t="s">
        <v>2502</v>
      </c>
      <c r="B336" s="349">
        <v>3005</v>
      </c>
      <c r="C336" s="350">
        <v>0.12947005601034001</v>
      </c>
      <c r="D336" s="357">
        <v>399109060.5</v>
      </c>
      <c r="E336" s="323">
        <v>0.110678428119885</v>
      </c>
      <c r="G336" s="434"/>
      <c r="H336" s="434"/>
    </row>
    <row r="337" spans="1:8" x14ac:dyDescent="0.25">
      <c r="A337" s="314" t="s">
        <v>2503</v>
      </c>
      <c r="B337" s="349">
        <v>0</v>
      </c>
      <c r="C337" s="350">
        <v>0</v>
      </c>
      <c r="D337" s="357">
        <v>0</v>
      </c>
      <c r="E337" s="323">
        <v>0</v>
      </c>
    </row>
    <row r="338" spans="1:8" x14ac:dyDescent="0.25">
      <c r="A338" s="351" t="s">
        <v>100</v>
      </c>
      <c r="B338" s="359">
        <v>23210</v>
      </c>
      <c r="C338" s="360">
        <v>1</v>
      </c>
      <c r="D338" s="361">
        <v>3606023931.4899998</v>
      </c>
      <c r="E338" s="362">
        <v>1</v>
      </c>
    </row>
    <row r="339" spans="1:8" x14ac:dyDescent="0.25">
      <c r="A339" s="397" t="s">
        <v>1224</v>
      </c>
    </row>
    <row r="340" spans="1:8" x14ac:dyDescent="0.25">
      <c r="A340" s="339" t="s">
        <v>2504</v>
      </c>
      <c r="B340" s="314" t="s">
        <v>2389</v>
      </c>
      <c r="C340" s="314" t="s">
        <v>2390</v>
      </c>
      <c r="D340" s="314" t="s">
        <v>2391</v>
      </c>
      <c r="E340" s="308" t="s">
        <v>2392</v>
      </c>
      <c r="G340" s="434" t="s">
        <v>1224</v>
      </c>
      <c r="H340" s="434"/>
    </row>
    <row r="341" spans="1:8" x14ac:dyDescent="0.25">
      <c r="A341" s="314" t="s">
        <v>2505</v>
      </c>
      <c r="B341" s="349">
        <v>23210</v>
      </c>
      <c r="C341" s="350">
        <v>1</v>
      </c>
      <c r="D341" s="357">
        <v>3606023931.4899998</v>
      </c>
      <c r="E341" s="323">
        <v>1</v>
      </c>
      <c r="G341" s="434"/>
      <c r="H341" s="434"/>
    </row>
    <row r="342" spans="1:8" x14ac:dyDescent="0.25">
      <c r="A342" s="314" t="s">
        <v>2506</v>
      </c>
      <c r="B342" s="349">
        <v>0</v>
      </c>
      <c r="C342" s="350">
        <v>0</v>
      </c>
      <c r="D342" s="357">
        <v>0</v>
      </c>
      <c r="E342" s="323">
        <v>0</v>
      </c>
      <c r="G342" s="434"/>
      <c r="H342" s="434"/>
    </row>
    <row r="343" spans="1:8" x14ac:dyDescent="0.25">
      <c r="A343" s="314" t="s">
        <v>2507</v>
      </c>
      <c r="B343" s="349">
        <v>0</v>
      </c>
      <c r="C343" s="350">
        <v>0</v>
      </c>
      <c r="D343" s="357">
        <v>0</v>
      </c>
      <c r="E343" s="323">
        <v>0</v>
      </c>
    </row>
    <row r="344" spans="1:8" x14ac:dyDescent="0.25">
      <c r="A344" s="351" t="s">
        <v>100</v>
      </c>
      <c r="B344" s="359">
        <v>23210</v>
      </c>
      <c r="C344" s="360">
        <v>1</v>
      </c>
      <c r="D344" s="361">
        <v>3606023931.4899998</v>
      </c>
      <c r="E344" s="362">
        <v>1</v>
      </c>
    </row>
    <row r="345" spans="1:8" x14ac:dyDescent="0.25">
      <c r="A345" s="397" t="s">
        <v>1224</v>
      </c>
    </row>
    <row r="346" spans="1:8" x14ac:dyDescent="0.25">
      <c r="A346" s="339" t="s">
        <v>2508</v>
      </c>
      <c r="B346" s="314" t="s">
        <v>2389</v>
      </c>
      <c r="C346" s="314" t="s">
        <v>2390</v>
      </c>
      <c r="D346" s="314" t="s">
        <v>2391</v>
      </c>
      <c r="E346" s="308" t="s">
        <v>2392</v>
      </c>
      <c r="G346" s="434" t="s">
        <v>1224</v>
      </c>
      <c r="H346" s="434"/>
    </row>
    <row r="347" spans="1:8" x14ac:dyDescent="0.25">
      <c r="A347" s="314" t="s">
        <v>2509</v>
      </c>
      <c r="B347" s="349">
        <v>414</v>
      </c>
      <c r="C347" s="350">
        <v>1.7837139164153401E-2</v>
      </c>
      <c r="D347" s="357">
        <v>23905609.699999999</v>
      </c>
      <c r="E347" s="323">
        <v>6.6293541457785798E-3</v>
      </c>
      <c r="G347" s="434"/>
      <c r="H347" s="434"/>
    </row>
    <row r="348" spans="1:8" x14ac:dyDescent="0.25">
      <c r="A348" s="314" t="s">
        <v>2510</v>
      </c>
      <c r="B348" s="349">
        <v>973</v>
      </c>
      <c r="C348" s="350">
        <v>4.1921585523481297E-2</v>
      </c>
      <c r="D348" s="357">
        <v>65406041.359999999</v>
      </c>
      <c r="E348" s="323">
        <v>1.8137994257008301E-2</v>
      </c>
      <c r="G348" s="434"/>
      <c r="H348" s="434"/>
    </row>
    <row r="349" spans="1:8" x14ac:dyDescent="0.25">
      <c r="A349" s="314" t="s">
        <v>2511</v>
      </c>
      <c r="B349" s="349">
        <v>3226</v>
      </c>
      <c r="C349" s="350">
        <v>0.13899181387333001</v>
      </c>
      <c r="D349" s="357">
        <v>302221515.82999998</v>
      </c>
      <c r="E349" s="323">
        <v>8.3810180290490394E-2</v>
      </c>
      <c r="G349" s="434"/>
      <c r="H349" s="434"/>
    </row>
    <row r="350" spans="1:8" x14ac:dyDescent="0.25">
      <c r="A350" s="314" t="s">
        <v>2512</v>
      </c>
      <c r="B350" s="349">
        <v>4578</v>
      </c>
      <c r="C350" s="350">
        <v>0.19724256785868199</v>
      </c>
      <c r="D350" s="357">
        <v>612656915.96000004</v>
      </c>
      <c r="E350" s="323">
        <v>0.16989818359493</v>
      </c>
      <c r="G350" s="434"/>
      <c r="H350" s="434"/>
    </row>
    <row r="351" spans="1:8" x14ac:dyDescent="0.25">
      <c r="A351" s="314" t="s">
        <v>2513</v>
      </c>
      <c r="B351" s="349">
        <v>5127</v>
      </c>
      <c r="C351" s="350">
        <v>0.22089616544592799</v>
      </c>
      <c r="D351" s="357">
        <v>861793599.78999996</v>
      </c>
      <c r="E351" s="323">
        <v>0.23898721033554199</v>
      </c>
      <c r="G351" s="434"/>
      <c r="H351" s="434"/>
    </row>
    <row r="352" spans="1:8" x14ac:dyDescent="0.25">
      <c r="A352" s="314" t="s">
        <v>2514</v>
      </c>
      <c r="B352" s="349">
        <v>4449</v>
      </c>
      <c r="C352" s="350">
        <v>0.19168461869883699</v>
      </c>
      <c r="D352" s="357">
        <v>859262053.13999999</v>
      </c>
      <c r="E352" s="323">
        <v>0.23828517765409099</v>
      </c>
      <c r="G352" s="434"/>
      <c r="H352" s="434"/>
    </row>
    <row r="353" spans="1:8" x14ac:dyDescent="0.25">
      <c r="A353" s="314" t="s">
        <v>2515</v>
      </c>
      <c r="B353" s="349">
        <v>2553</v>
      </c>
      <c r="C353" s="350">
        <v>0.109995691512279</v>
      </c>
      <c r="D353" s="357">
        <v>511272827.42000002</v>
      </c>
      <c r="E353" s="323">
        <v>0.141782982346638</v>
      </c>
    </row>
    <row r="354" spans="1:8" x14ac:dyDescent="0.25">
      <c r="A354" s="314" t="s">
        <v>2516</v>
      </c>
      <c r="B354" s="349">
        <v>1890</v>
      </c>
      <c r="C354" s="350">
        <v>8.1430417923308906E-2</v>
      </c>
      <c r="D354" s="357">
        <v>369505368.29000002</v>
      </c>
      <c r="E354" s="323">
        <v>0.102468917375521</v>
      </c>
    </row>
    <row r="355" spans="1:8" x14ac:dyDescent="0.25">
      <c r="A355" s="351" t="s">
        <v>100</v>
      </c>
      <c r="B355" s="359">
        <v>23210</v>
      </c>
      <c r="C355" s="360">
        <v>1</v>
      </c>
      <c r="D355" s="361">
        <v>3606023931.4899998</v>
      </c>
      <c r="E355" s="362">
        <v>1</v>
      </c>
    </row>
    <row r="356" spans="1:8" x14ac:dyDescent="0.25">
      <c r="A356" s="397" t="s">
        <v>1224</v>
      </c>
    </row>
    <row r="357" spans="1:8" x14ac:dyDescent="0.25">
      <c r="A357" s="339" t="s">
        <v>2517</v>
      </c>
      <c r="B357" s="314" t="s">
        <v>2389</v>
      </c>
      <c r="C357" s="314" t="s">
        <v>2390</v>
      </c>
      <c r="D357" s="314" t="s">
        <v>2391</v>
      </c>
      <c r="E357" s="308" t="s">
        <v>2392</v>
      </c>
      <c r="G357" s="434" t="s">
        <v>1224</v>
      </c>
      <c r="H357" s="434"/>
    </row>
    <row r="358" spans="1:8" x14ac:dyDescent="0.25">
      <c r="A358" s="314" t="s">
        <v>2518</v>
      </c>
      <c r="B358" s="349">
        <v>17857</v>
      </c>
      <c r="C358" s="350">
        <v>0.76936665230504098</v>
      </c>
      <c r="D358" s="357">
        <v>2696140321.1100001</v>
      </c>
      <c r="E358" s="323">
        <v>0.74767676874400602</v>
      </c>
      <c r="G358" s="434"/>
      <c r="H358" s="434"/>
    </row>
    <row r="359" spans="1:8" x14ac:dyDescent="0.25">
      <c r="A359" s="314" t="s">
        <v>2519</v>
      </c>
      <c r="B359" s="349">
        <v>3946</v>
      </c>
      <c r="C359" s="350">
        <v>0.17001292546316199</v>
      </c>
      <c r="D359" s="357">
        <v>795615874.20000005</v>
      </c>
      <c r="E359" s="323">
        <v>0.22063521743497</v>
      </c>
      <c r="G359" s="434"/>
      <c r="H359" s="434"/>
    </row>
    <row r="360" spans="1:8" x14ac:dyDescent="0.25">
      <c r="A360" s="314" t="s">
        <v>2520</v>
      </c>
      <c r="B360" s="349">
        <v>137</v>
      </c>
      <c r="C360" s="350">
        <v>5.9026281775096901E-3</v>
      </c>
      <c r="D360" s="357">
        <v>19616062.030000001</v>
      </c>
      <c r="E360" s="323">
        <v>5.4398036182457298E-3</v>
      </c>
      <c r="G360" s="434"/>
      <c r="H360" s="434"/>
    </row>
    <row r="361" spans="1:8" x14ac:dyDescent="0.25">
      <c r="A361" s="314" t="s">
        <v>2521</v>
      </c>
      <c r="B361" s="349">
        <v>368</v>
      </c>
      <c r="C361" s="350">
        <v>1.5855234812580801E-2</v>
      </c>
      <c r="D361" s="357">
        <v>31132299.050000001</v>
      </c>
      <c r="E361" s="323">
        <v>8.6334144313724003E-3</v>
      </c>
      <c r="G361" s="434"/>
      <c r="H361" s="434"/>
    </row>
    <row r="362" spans="1:8" x14ac:dyDescent="0.25">
      <c r="A362" s="314" t="s">
        <v>2522</v>
      </c>
      <c r="B362" s="349">
        <v>0</v>
      </c>
      <c r="C362" s="350">
        <v>0</v>
      </c>
      <c r="D362" s="357">
        <v>0</v>
      </c>
      <c r="E362" s="323">
        <v>0</v>
      </c>
      <c r="G362" s="434"/>
      <c r="H362" s="434"/>
    </row>
    <row r="363" spans="1:8" x14ac:dyDescent="0.25">
      <c r="A363" s="314" t="s">
        <v>98</v>
      </c>
      <c r="B363" s="349">
        <v>902</v>
      </c>
      <c r="C363" s="350">
        <v>3.8862559241706202E-2</v>
      </c>
      <c r="D363" s="357">
        <v>63519375.100000001</v>
      </c>
      <c r="E363" s="323">
        <v>1.7614795771406299E-2</v>
      </c>
    </row>
    <row r="364" spans="1:8" x14ac:dyDescent="0.25">
      <c r="A364" s="351" t="s">
        <v>100</v>
      </c>
      <c r="B364" s="359">
        <v>23210</v>
      </c>
      <c r="C364" s="360">
        <v>1</v>
      </c>
      <c r="D364" s="361">
        <v>3606023931.4899998</v>
      </c>
      <c r="E364" s="362">
        <v>1</v>
      </c>
    </row>
    <row r="365" spans="1:8" x14ac:dyDescent="0.25">
      <c r="A365" s="397" t="s">
        <v>1224</v>
      </c>
    </row>
    <row r="366" spans="1:8" x14ac:dyDescent="0.25">
      <c r="A366" s="398" t="s">
        <v>2523</v>
      </c>
    </row>
    <row r="367" spans="1:8" x14ac:dyDescent="0.25">
      <c r="A367" s="397" t="s">
        <v>1224</v>
      </c>
    </row>
    <row r="368" spans="1:8" x14ac:dyDescent="0.25">
      <c r="A368" s="356" t="s">
        <v>2524</v>
      </c>
      <c r="B368" s="421" t="s">
        <v>2688</v>
      </c>
      <c r="C368" s="421" t="s">
        <v>2525</v>
      </c>
      <c r="D368" s="422" t="s">
        <v>2526</v>
      </c>
      <c r="E368" s="422" t="s">
        <v>2527</v>
      </c>
    </row>
    <row r="369" spans="1:5" x14ac:dyDescent="0.25">
      <c r="A369" s="356" t="s">
        <v>2528</v>
      </c>
      <c r="B369" s="366">
        <v>41068</v>
      </c>
      <c r="C369" s="365">
        <v>43552</v>
      </c>
      <c r="D369" s="365">
        <v>43692</v>
      </c>
      <c r="E369" s="366">
        <v>43732</v>
      </c>
    </row>
    <row r="370" spans="1:5" x14ac:dyDescent="0.25">
      <c r="A370" s="356" t="s">
        <v>2529</v>
      </c>
      <c r="B370" s="368" t="s">
        <v>2689</v>
      </c>
      <c r="C370" s="367" t="s">
        <v>2689</v>
      </c>
      <c r="D370" s="367" t="s">
        <v>2689</v>
      </c>
      <c r="E370" s="368" t="s">
        <v>2689</v>
      </c>
    </row>
    <row r="371" spans="1:5" x14ac:dyDescent="0.25">
      <c r="A371" s="356" t="s">
        <v>2530</v>
      </c>
      <c r="B371" s="368" t="s">
        <v>2689</v>
      </c>
      <c r="C371" s="367" t="s">
        <v>2689</v>
      </c>
      <c r="D371" s="367" t="s">
        <v>2689</v>
      </c>
      <c r="E371" s="368" t="s">
        <v>2689</v>
      </c>
    </row>
    <row r="372" spans="1:5" x14ac:dyDescent="0.25">
      <c r="A372" s="356" t="s">
        <v>2531</v>
      </c>
      <c r="B372" s="368" t="s">
        <v>1142</v>
      </c>
      <c r="C372" s="367" t="s">
        <v>1142</v>
      </c>
      <c r="D372" s="367" t="s">
        <v>1142</v>
      </c>
      <c r="E372" s="368" t="s">
        <v>165</v>
      </c>
    </row>
    <row r="373" spans="1:5" x14ac:dyDescent="0.25">
      <c r="A373" s="356" t="s">
        <v>2532</v>
      </c>
      <c r="B373" s="376">
        <v>700000000</v>
      </c>
      <c r="C373" s="369">
        <v>500000000</v>
      </c>
      <c r="D373" s="369">
        <v>100000000</v>
      </c>
      <c r="E373" s="370">
        <v>600000000</v>
      </c>
    </row>
    <row r="374" spans="1:5" x14ac:dyDescent="0.25">
      <c r="A374" s="356" t="s">
        <v>2533</v>
      </c>
      <c r="B374" s="376">
        <v>700000000</v>
      </c>
      <c r="C374" s="369">
        <v>500000000</v>
      </c>
      <c r="D374" s="369">
        <v>100000000</v>
      </c>
      <c r="E374" s="370">
        <v>600000000</v>
      </c>
    </row>
    <row r="375" spans="1:5" x14ac:dyDescent="0.25">
      <c r="A375" s="356" t="s">
        <v>2534</v>
      </c>
      <c r="B375" s="372">
        <v>1</v>
      </c>
      <c r="C375" s="371">
        <v>1</v>
      </c>
      <c r="D375" s="371">
        <v>1</v>
      </c>
      <c r="E375" s="372">
        <v>1.1299999999999999</v>
      </c>
    </row>
    <row r="376" spans="1:5" x14ac:dyDescent="0.25">
      <c r="A376" s="356" t="s">
        <v>2535</v>
      </c>
      <c r="B376" s="368" t="s">
        <v>2690</v>
      </c>
      <c r="C376" s="367" t="s">
        <v>2690</v>
      </c>
      <c r="D376" s="367" t="s">
        <v>2690</v>
      </c>
      <c r="E376" s="368" t="s">
        <v>2690</v>
      </c>
    </row>
    <row r="377" spans="1:5" x14ac:dyDescent="0.25">
      <c r="A377" s="356" t="s">
        <v>2536</v>
      </c>
      <c r="B377" s="366">
        <v>46181</v>
      </c>
      <c r="C377" s="365">
        <v>45373</v>
      </c>
      <c r="D377" s="365">
        <v>45373</v>
      </c>
      <c r="E377" s="366">
        <v>46287</v>
      </c>
    </row>
    <row r="378" spans="1:5" x14ac:dyDescent="0.25">
      <c r="A378" s="356" t="s">
        <v>2537</v>
      </c>
      <c r="B378" s="366">
        <v>46546</v>
      </c>
      <c r="C378" s="365">
        <v>45738</v>
      </c>
      <c r="D378" s="365">
        <v>45738</v>
      </c>
      <c r="E378" s="366">
        <v>46652</v>
      </c>
    </row>
    <row r="379" spans="1:5" x14ac:dyDescent="0.25">
      <c r="A379" s="356" t="s">
        <v>2538</v>
      </c>
      <c r="B379" s="368" t="s">
        <v>2691</v>
      </c>
      <c r="C379" s="367" t="s">
        <v>2692</v>
      </c>
      <c r="D379" s="367" t="s">
        <v>2692</v>
      </c>
      <c r="E379" s="368" t="s">
        <v>2693</v>
      </c>
    </row>
    <row r="380" spans="1:5" x14ac:dyDescent="0.25">
      <c r="A380" s="356" t="s">
        <v>2539</v>
      </c>
      <c r="B380" s="368" t="s">
        <v>2466</v>
      </c>
      <c r="C380" s="367" t="s">
        <v>2466</v>
      </c>
      <c r="D380" s="367" t="s">
        <v>2466</v>
      </c>
      <c r="E380" s="368" t="s">
        <v>2466</v>
      </c>
    </row>
    <row r="381" spans="1:5" x14ac:dyDescent="0.25">
      <c r="A381" s="356" t="s">
        <v>2540</v>
      </c>
      <c r="B381" s="368" t="s">
        <v>2694</v>
      </c>
      <c r="C381" s="367" t="s">
        <v>2695</v>
      </c>
      <c r="D381" s="367" t="s">
        <v>2695</v>
      </c>
      <c r="E381" s="368" t="s">
        <v>2694</v>
      </c>
    </row>
    <row r="382" spans="1:5" x14ac:dyDescent="0.25">
      <c r="A382" s="356" t="s">
        <v>2541</v>
      </c>
      <c r="B382" s="366">
        <v>44720</v>
      </c>
      <c r="C382" s="365">
        <v>44642</v>
      </c>
      <c r="D382" s="365">
        <v>44642</v>
      </c>
      <c r="E382" s="366">
        <v>44826</v>
      </c>
    </row>
    <row r="383" spans="1:5" ht="22.5" x14ac:dyDescent="0.25">
      <c r="A383" s="356" t="s">
        <v>2542</v>
      </c>
      <c r="B383" s="404">
        <v>4.6249999999999999E-2</v>
      </c>
      <c r="C383" s="367" t="s">
        <v>2696</v>
      </c>
      <c r="D383" s="373" t="s">
        <v>2696</v>
      </c>
      <c r="E383" s="374">
        <v>1E-4</v>
      </c>
    </row>
    <row r="384" spans="1:5" x14ac:dyDescent="0.25">
      <c r="A384" s="356" t="s">
        <v>2543</v>
      </c>
      <c r="B384" s="405" t="s">
        <v>2697</v>
      </c>
      <c r="C384" s="367"/>
      <c r="D384" s="375"/>
      <c r="E384" s="323" t="s">
        <v>2698</v>
      </c>
    </row>
    <row r="385" spans="1:5" x14ac:dyDescent="0.25">
      <c r="A385" s="356" t="s">
        <v>1006</v>
      </c>
      <c r="B385" s="323" t="s">
        <v>2699</v>
      </c>
      <c r="C385" s="367"/>
      <c r="D385" s="375"/>
      <c r="E385" s="323" t="s">
        <v>2236</v>
      </c>
    </row>
    <row r="386" spans="1:5" x14ac:dyDescent="0.25">
      <c r="A386" s="356" t="s">
        <v>2544</v>
      </c>
      <c r="B386" s="368" t="s">
        <v>1142</v>
      </c>
      <c r="C386" s="375"/>
      <c r="D386" s="375"/>
      <c r="E386" s="368" t="s">
        <v>1142</v>
      </c>
    </row>
    <row r="387" spans="1:5" x14ac:dyDescent="0.25">
      <c r="A387" s="356" t="s">
        <v>2545</v>
      </c>
      <c r="B387" s="376">
        <v>700000000</v>
      </c>
      <c r="C387" s="375"/>
      <c r="D387" s="375"/>
      <c r="E387" s="376">
        <v>532800000</v>
      </c>
    </row>
    <row r="388" spans="1:5" x14ac:dyDescent="0.25">
      <c r="A388" s="356" t="s">
        <v>2546</v>
      </c>
      <c r="B388" s="366">
        <v>46181</v>
      </c>
      <c r="C388" s="375"/>
      <c r="D388" s="375"/>
      <c r="E388" s="366">
        <v>46287</v>
      </c>
    </row>
    <row r="389" spans="1:5" x14ac:dyDescent="0.25">
      <c r="A389" s="356" t="s">
        <v>2547</v>
      </c>
      <c r="B389" s="404">
        <v>4.6249999999999999E-2</v>
      </c>
      <c r="C389" s="375"/>
      <c r="D389" s="375"/>
      <c r="E389" s="374">
        <v>1E-4</v>
      </c>
    </row>
    <row r="390" spans="1:5" ht="22.5" x14ac:dyDescent="0.25">
      <c r="A390" s="377" t="s">
        <v>2548</v>
      </c>
      <c r="B390" s="419" t="s">
        <v>2682</v>
      </c>
      <c r="C390" s="378"/>
      <c r="D390" s="378"/>
      <c r="E390" s="379" t="s">
        <v>2684</v>
      </c>
    </row>
    <row r="391" spans="1:5" x14ac:dyDescent="0.25">
      <c r="A391" s="397" t="s">
        <v>1224</v>
      </c>
    </row>
    <row r="392" spans="1:5" x14ac:dyDescent="0.25">
      <c r="A392" s="398" t="s">
        <v>2549</v>
      </c>
    </row>
    <row r="393" spans="1:5" x14ac:dyDescent="0.25">
      <c r="A393" s="397" t="s">
        <v>1224</v>
      </c>
    </row>
    <row r="394" spans="1:5" ht="22.5" x14ac:dyDescent="0.25">
      <c r="A394" s="314" t="s">
        <v>2550</v>
      </c>
      <c r="B394" s="314" t="s">
        <v>2551</v>
      </c>
      <c r="C394" s="314" t="s">
        <v>2552</v>
      </c>
      <c r="D394" s="314" t="s">
        <v>2553</v>
      </c>
      <c r="E394" s="308" t="s">
        <v>2554</v>
      </c>
    </row>
    <row r="395" spans="1:5" ht="22.5" x14ac:dyDescent="0.25">
      <c r="A395" s="314" t="s">
        <v>2555</v>
      </c>
      <c r="B395" s="309" t="s">
        <v>2556</v>
      </c>
      <c r="C395" s="309" t="s">
        <v>2556</v>
      </c>
      <c r="D395" s="309" t="s">
        <v>2557</v>
      </c>
      <c r="E395" s="310" t="s">
        <v>2558</v>
      </c>
    </row>
    <row r="396" spans="1:5" ht="22.5" x14ac:dyDescent="0.25">
      <c r="A396" s="314" t="s">
        <v>2559</v>
      </c>
      <c r="B396" s="309" t="s">
        <v>2560</v>
      </c>
      <c r="C396" s="309" t="s">
        <v>2239</v>
      </c>
      <c r="D396" s="309" t="s">
        <v>2557</v>
      </c>
      <c r="E396" s="310" t="s">
        <v>2561</v>
      </c>
    </row>
    <row r="397" spans="1:5" ht="33.75" x14ac:dyDescent="0.25">
      <c r="A397" s="314" t="s">
        <v>2562</v>
      </c>
      <c r="B397" s="309" t="s">
        <v>2563</v>
      </c>
      <c r="C397" s="309" t="s">
        <v>2564</v>
      </c>
      <c r="D397" s="309" t="s">
        <v>2557</v>
      </c>
      <c r="E397" s="310" t="s">
        <v>2565</v>
      </c>
    </row>
    <row r="398" spans="1:5" x14ac:dyDescent="0.25">
      <c r="A398" s="314" t="s">
        <v>2566</v>
      </c>
      <c r="B398" s="309" t="s">
        <v>2563</v>
      </c>
      <c r="C398" s="309" t="s">
        <v>2567</v>
      </c>
      <c r="D398" s="309" t="s">
        <v>2557</v>
      </c>
      <c r="E398" s="310" t="s">
        <v>2568</v>
      </c>
    </row>
    <row r="399" spans="1:5" ht="22.5" x14ac:dyDescent="0.25">
      <c r="A399" s="314" t="s">
        <v>2569</v>
      </c>
      <c r="B399" s="309" t="s">
        <v>2570</v>
      </c>
      <c r="C399" s="309" t="s">
        <v>2567</v>
      </c>
      <c r="D399" s="309" t="s">
        <v>2571</v>
      </c>
      <c r="E399" s="310" t="s">
        <v>2572</v>
      </c>
    </row>
    <row r="400" spans="1:5" ht="33.75" x14ac:dyDescent="0.25">
      <c r="A400" s="314" t="s">
        <v>2573</v>
      </c>
      <c r="B400" s="309" t="s">
        <v>2570</v>
      </c>
      <c r="C400" s="309" t="s">
        <v>2574</v>
      </c>
      <c r="D400" s="309" t="s">
        <v>2557</v>
      </c>
      <c r="E400" s="310" t="s">
        <v>2575</v>
      </c>
    </row>
    <row r="401" spans="1:5" ht="33.75" x14ac:dyDescent="0.25">
      <c r="A401" s="314" t="s">
        <v>2576</v>
      </c>
      <c r="B401" s="309" t="s">
        <v>2577</v>
      </c>
      <c r="C401" s="309" t="s">
        <v>2567</v>
      </c>
      <c r="D401" s="309" t="s">
        <v>2557</v>
      </c>
      <c r="E401" s="310" t="s">
        <v>2565</v>
      </c>
    </row>
    <row r="402" spans="1:5" ht="22.5" x14ac:dyDescent="0.25">
      <c r="A402" s="314" t="s">
        <v>2240</v>
      </c>
      <c r="B402" s="309" t="s">
        <v>2578</v>
      </c>
      <c r="C402" s="309" t="s">
        <v>2579</v>
      </c>
      <c r="D402" s="309" t="s">
        <v>2557</v>
      </c>
      <c r="E402" s="310" t="s">
        <v>2580</v>
      </c>
    </row>
    <row r="403" spans="1:5" ht="22.5" x14ac:dyDescent="0.25">
      <c r="A403" s="314" t="s">
        <v>2243</v>
      </c>
      <c r="B403" s="309" t="s">
        <v>2581</v>
      </c>
      <c r="C403" s="309" t="s">
        <v>2579</v>
      </c>
      <c r="D403" s="309" t="s">
        <v>2557</v>
      </c>
      <c r="E403" s="310" t="s">
        <v>2582</v>
      </c>
    </row>
    <row r="404" spans="1:5" ht="45" x14ac:dyDescent="0.25">
      <c r="A404" s="314" t="s">
        <v>2583</v>
      </c>
      <c r="B404" s="309" t="s">
        <v>2581</v>
      </c>
      <c r="C404" s="309" t="s">
        <v>2584</v>
      </c>
      <c r="D404" s="309" t="s">
        <v>2557</v>
      </c>
      <c r="E404" s="310" t="s">
        <v>2585</v>
      </c>
    </row>
    <row r="405" spans="1:5" ht="33.75" x14ac:dyDescent="0.25">
      <c r="A405" s="314" t="s">
        <v>2586</v>
      </c>
      <c r="B405" s="309" t="s">
        <v>2587</v>
      </c>
      <c r="C405" s="309" t="s">
        <v>2588</v>
      </c>
      <c r="D405" s="309" t="s">
        <v>2571</v>
      </c>
      <c r="E405" s="310" t="s">
        <v>2589</v>
      </c>
    </row>
    <row r="406" spans="1:5" ht="33.75" x14ac:dyDescent="0.25">
      <c r="A406" s="314" t="s">
        <v>2590</v>
      </c>
      <c r="B406" s="309" t="s">
        <v>2591</v>
      </c>
      <c r="C406" s="309" t="s">
        <v>2579</v>
      </c>
      <c r="D406" s="309" t="s">
        <v>2557</v>
      </c>
      <c r="E406" s="310" t="s">
        <v>2589</v>
      </c>
    </row>
    <row r="407" spans="1:5" ht="22.5" x14ac:dyDescent="0.25">
      <c r="A407" s="314" t="s">
        <v>2592</v>
      </c>
      <c r="B407" s="309" t="s">
        <v>2593</v>
      </c>
      <c r="C407" s="309" t="s">
        <v>2594</v>
      </c>
      <c r="D407" s="309" t="s">
        <v>2557</v>
      </c>
      <c r="E407" s="310" t="s">
        <v>2595</v>
      </c>
    </row>
    <row r="408" spans="1:5" ht="33.75" x14ac:dyDescent="0.25">
      <c r="A408" s="314" t="s">
        <v>2596</v>
      </c>
      <c r="B408" s="309" t="s">
        <v>2593</v>
      </c>
      <c r="C408" s="309" t="s">
        <v>2597</v>
      </c>
      <c r="D408" s="309" t="s">
        <v>2557</v>
      </c>
      <c r="E408" s="310" t="s">
        <v>2598</v>
      </c>
    </row>
    <row r="409" spans="1:5" ht="33.75" x14ac:dyDescent="0.25">
      <c r="A409" s="314" t="s">
        <v>2599</v>
      </c>
      <c r="B409" s="309" t="s">
        <v>2600</v>
      </c>
      <c r="C409" s="309" t="s">
        <v>2600</v>
      </c>
      <c r="D409" s="309" t="s">
        <v>2557</v>
      </c>
      <c r="E409" s="310" t="s">
        <v>2601</v>
      </c>
    </row>
    <row r="410" spans="1:5" ht="33.75" x14ac:dyDescent="0.25">
      <c r="A410" s="314" t="s">
        <v>2602</v>
      </c>
      <c r="B410" s="309" t="s">
        <v>2603</v>
      </c>
      <c r="C410" s="309" t="s">
        <v>2588</v>
      </c>
      <c r="D410" s="309" t="s">
        <v>2557</v>
      </c>
      <c r="E410" s="310" t="s">
        <v>2604</v>
      </c>
    </row>
    <row r="411" spans="1:5" ht="22.5" x14ac:dyDescent="0.25">
      <c r="A411" s="314" t="s">
        <v>2605</v>
      </c>
      <c r="B411" s="309" t="s">
        <v>2603</v>
      </c>
      <c r="C411" s="309" t="s">
        <v>2594</v>
      </c>
      <c r="D411" s="309" t="s">
        <v>2557</v>
      </c>
      <c r="E411" s="310" t="s">
        <v>2595</v>
      </c>
    </row>
    <row r="412" spans="1:5" ht="22.5" x14ac:dyDescent="0.25">
      <c r="A412" s="314" t="s">
        <v>2606</v>
      </c>
      <c r="B412" s="309" t="s">
        <v>2607</v>
      </c>
      <c r="C412" s="309" t="s">
        <v>2608</v>
      </c>
      <c r="D412" s="309" t="s">
        <v>2571</v>
      </c>
      <c r="E412" s="310" t="s">
        <v>2609</v>
      </c>
    </row>
    <row r="413" spans="1:5" ht="22.5" x14ac:dyDescent="0.25">
      <c r="A413" s="314" t="s">
        <v>2610</v>
      </c>
      <c r="B413" s="309" t="s">
        <v>2607</v>
      </c>
      <c r="C413" s="309" t="s">
        <v>2611</v>
      </c>
      <c r="D413" s="309" t="s">
        <v>2571</v>
      </c>
      <c r="E413" s="310" t="s">
        <v>2612</v>
      </c>
    </row>
    <row r="414" spans="1:5" ht="33.75" x14ac:dyDescent="0.25">
      <c r="A414" s="315" t="s">
        <v>2613</v>
      </c>
      <c r="B414" s="311" t="s">
        <v>2614</v>
      </c>
      <c r="C414" s="311" t="s">
        <v>2579</v>
      </c>
      <c r="D414" s="311" t="s">
        <v>2557</v>
      </c>
      <c r="E414" s="312" t="s">
        <v>2615</v>
      </c>
    </row>
    <row r="415" spans="1:5" x14ac:dyDescent="0.25">
      <c r="A415" s="397" t="s">
        <v>1224</v>
      </c>
    </row>
  </sheetData>
  <mergeCells count="18">
    <mergeCell ref="G357:H362"/>
    <mergeCell ref="G219:H224"/>
    <mergeCell ref="G229:H241"/>
    <mergeCell ref="G247:H259"/>
    <mergeCell ref="G265:H281"/>
    <mergeCell ref="G288:H299"/>
    <mergeCell ref="G304:H307"/>
    <mergeCell ref="G311:H321"/>
    <mergeCell ref="G327:H330"/>
    <mergeCell ref="G334:H336"/>
    <mergeCell ref="G340:H342"/>
    <mergeCell ref="G346:H352"/>
    <mergeCell ref="A192:C192"/>
    <mergeCell ref="A1:L1"/>
    <mergeCell ref="C15:D15"/>
    <mergeCell ref="E15:F15"/>
    <mergeCell ref="G15:H15"/>
    <mergeCell ref="I15:J15"/>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N112"/>
  <sheetViews>
    <sheetView zoomScale="80" zoomScaleNormal="80" workbookViewId="0">
      <selection activeCell="I6" sqref="I6"/>
    </sheetView>
  </sheetViews>
  <sheetFormatPr defaultColWidth="8.85546875" defaultRowHeight="15" outlineLevelRow="1" x14ac:dyDescent="0.25"/>
  <cols>
    <col min="1" max="1" width="13.28515625" style="25" customWidth="1"/>
    <col min="2" max="2" width="60.5703125" style="25" bestFit="1" customWidth="1"/>
    <col min="3" max="7" width="41" style="25" customWidth="1"/>
    <col min="8" max="8" width="7.28515625" style="25" customWidth="1"/>
    <col min="9" max="9" width="92" style="25" customWidth="1"/>
    <col min="10" max="11" width="47.7109375" style="25" customWidth="1"/>
    <col min="12" max="12" width="7.28515625" style="25" customWidth="1"/>
    <col min="13" max="13" width="25.7109375" style="25" customWidth="1"/>
    <col min="14" max="14" width="25.7109375" style="23" customWidth="1"/>
    <col min="15" max="16384" width="8.85546875" style="54"/>
  </cols>
  <sheetData>
    <row r="1" spans="1:13" ht="45" customHeight="1" x14ac:dyDescent="0.25">
      <c r="A1" s="436" t="s">
        <v>1107</v>
      </c>
      <c r="B1" s="436"/>
    </row>
    <row r="2" spans="1:13" ht="31.5" x14ac:dyDescent="0.25">
      <c r="A2" s="139" t="s">
        <v>1106</v>
      </c>
      <c r="B2" s="139"/>
      <c r="C2" s="23"/>
      <c r="D2" s="23"/>
      <c r="E2" s="23"/>
      <c r="F2" s="293" t="s">
        <v>1889</v>
      </c>
      <c r="G2" s="57"/>
      <c r="H2" s="23"/>
      <c r="I2" s="22"/>
      <c r="J2" s="23"/>
      <c r="K2" s="23"/>
      <c r="L2" s="23"/>
      <c r="M2" s="23"/>
    </row>
    <row r="3" spans="1:13" ht="15.75" thickBot="1" x14ac:dyDescent="0.3">
      <c r="A3" s="23"/>
      <c r="B3" s="24"/>
      <c r="C3" s="24"/>
      <c r="D3" s="23"/>
      <c r="E3" s="23"/>
      <c r="F3" s="23"/>
      <c r="G3" s="23"/>
      <c r="H3" s="23"/>
      <c r="L3" s="23"/>
      <c r="M3" s="23"/>
    </row>
    <row r="4" spans="1:13" ht="19.5" thickBot="1" x14ac:dyDescent="0.3">
      <c r="A4" s="26"/>
      <c r="B4" s="27" t="s">
        <v>23</v>
      </c>
      <c r="C4" s="28" t="s">
        <v>1142</v>
      </c>
      <c r="D4" s="26"/>
      <c r="E4" s="26"/>
      <c r="F4" s="23"/>
      <c r="G4" s="23"/>
      <c r="H4" s="23"/>
      <c r="I4" s="36" t="s">
        <v>1099</v>
      </c>
      <c r="J4" s="76" t="s">
        <v>805</v>
      </c>
      <c r="L4" s="23"/>
      <c r="M4" s="23"/>
    </row>
    <row r="5" spans="1:13" ht="15.75" thickBot="1" x14ac:dyDescent="0.3">
      <c r="H5" s="23"/>
      <c r="I5" s="94" t="s">
        <v>807</v>
      </c>
      <c r="J5" s="25" t="s">
        <v>808</v>
      </c>
      <c r="L5" s="23"/>
      <c r="M5" s="23"/>
    </row>
    <row r="6" spans="1:13" ht="18.75" x14ac:dyDescent="0.25">
      <c r="A6" s="29"/>
      <c r="B6" s="30" t="s">
        <v>1008</v>
      </c>
      <c r="C6" s="29"/>
      <c r="E6" s="31"/>
      <c r="F6" s="31"/>
      <c r="G6" s="31"/>
      <c r="H6" s="23"/>
      <c r="I6" s="94" t="s">
        <v>810</v>
      </c>
      <c r="J6" s="25" t="s">
        <v>811</v>
      </c>
      <c r="L6" s="23"/>
      <c r="M6" s="23"/>
    </row>
    <row r="7" spans="1:13" x14ac:dyDescent="0.25">
      <c r="B7" s="33" t="s">
        <v>1105</v>
      </c>
      <c r="H7" s="23"/>
      <c r="I7" s="94" t="s">
        <v>813</v>
      </c>
      <c r="J7" s="25" t="s">
        <v>814</v>
      </c>
      <c r="L7" s="23"/>
      <c r="M7" s="23"/>
    </row>
    <row r="8" spans="1:13" x14ac:dyDescent="0.25">
      <c r="B8" s="33" t="s">
        <v>1021</v>
      </c>
      <c r="H8" s="23"/>
      <c r="I8" s="94" t="s">
        <v>1097</v>
      </c>
      <c r="J8" s="25" t="s">
        <v>1098</v>
      </c>
      <c r="L8" s="23"/>
      <c r="M8" s="23"/>
    </row>
    <row r="9" spans="1:13" ht="15.75" thickBot="1" x14ac:dyDescent="0.3">
      <c r="B9" s="34" t="s">
        <v>1043</v>
      </c>
      <c r="H9" s="23"/>
      <c r="L9" s="23"/>
      <c r="M9" s="23"/>
    </row>
    <row r="10" spans="1:13" x14ac:dyDescent="0.25">
      <c r="B10" s="35"/>
      <c r="H10" s="23"/>
      <c r="I10" s="95" t="s">
        <v>1101</v>
      </c>
      <c r="L10" s="23"/>
      <c r="M10" s="23"/>
    </row>
    <row r="11" spans="1:13" x14ac:dyDescent="0.25">
      <c r="B11" s="35"/>
      <c r="H11" s="23"/>
      <c r="I11" s="95" t="s">
        <v>1103</v>
      </c>
      <c r="L11" s="23"/>
      <c r="M11" s="23"/>
    </row>
    <row r="12" spans="1:13" ht="37.5" x14ac:dyDescent="0.25">
      <c r="A12" s="36" t="s">
        <v>33</v>
      </c>
      <c r="B12" s="36" t="s">
        <v>1089</v>
      </c>
      <c r="C12" s="37"/>
      <c r="D12" s="37"/>
      <c r="E12" s="37"/>
      <c r="F12" s="37"/>
      <c r="G12" s="37"/>
      <c r="H12" s="23"/>
      <c r="L12" s="23"/>
      <c r="M12" s="23"/>
    </row>
    <row r="13" spans="1:13" ht="15" customHeight="1" x14ac:dyDescent="0.25">
      <c r="A13" s="44"/>
      <c r="B13" s="45" t="s">
        <v>1020</v>
      </c>
      <c r="C13" s="44" t="s">
        <v>1088</v>
      </c>
      <c r="D13" s="44" t="s">
        <v>1100</v>
      </c>
      <c r="E13" s="46"/>
      <c r="F13" s="47"/>
      <c r="G13" s="47"/>
      <c r="H13" s="23"/>
      <c r="L13" s="23"/>
      <c r="M13" s="23"/>
    </row>
    <row r="14" spans="1:13" x14ac:dyDescent="0.25">
      <c r="A14" s="25" t="s">
        <v>1009</v>
      </c>
      <c r="B14" s="42" t="s">
        <v>998</v>
      </c>
      <c r="C14" s="393" t="s">
        <v>811</v>
      </c>
      <c r="D14" s="393" t="s">
        <v>811</v>
      </c>
      <c r="E14" s="31"/>
      <c r="F14" s="31"/>
      <c r="G14" s="31"/>
      <c r="H14" s="23"/>
      <c r="L14" s="23"/>
      <c r="M14" s="23"/>
    </row>
    <row r="15" spans="1:13" x14ac:dyDescent="0.25">
      <c r="A15" s="25" t="s">
        <v>1010</v>
      </c>
      <c r="B15" s="42" t="s">
        <v>385</v>
      </c>
      <c r="C15" s="383" t="s">
        <v>2218</v>
      </c>
      <c r="D15" s="383" t="s">
        <v>2658</v>
      </c>
      <c r="E15" s="31"/>
      <c r="F15" s="31"/>
      <c r="G15" s="31"/>
      <c r="H15" s="23"/>
      <c r="L15" s="23"/>
      <c r="M15" s="23"/>
    </row>
    <row r="16" spans="1:13" x14ac:dyDescent="0.25">
      <c r="A16" s="25" t="s">
        <v>1011</v>
      </c>
      <c r="B16" s="42" t="s">
        <v>999</v>
      </c>
      <c r="C16" s="383" t="s">
        <v>811</v>
      </c>
      <c r="D16" s="383" t="s">
        <v>811</v>
      </c>
      <c r="E16" s="31"/>
      <c r="F16" s="31"/>
      <c r="G16" s="31"/>
      <c r="H16" s="23"/>
      <c r="L16" s="23"/>
      <c r="M16" s="23"/>
    </row>
    <row r="17" spans="1:13" x14ac:dyDescent="0.25">
      <c r="A17" s="25" t="s">
        <v>1012</v>
      </c>
      <c r="B17" s="212" t="s">
        <v>1000</v>
      </c>
      <c r="C17" s="383" t="s">
        <v>811</v>
      </c>
      <c r="D17" s="383" t="s">
        <v>811</v>
      </c>
      <c r="E17" s="31"/>
      <c r="F17" s="31"/>
      <c r="G17" s="31"/>
      <c r="H17" s="23"/>
      <c r="L17" s="23"/>
      <c r="M17" s="23"/>
    </row>
    <row r="18" spans="1:13" x14ac:dyDescent="0.25">
      <c r="A18" s="25" t="s">
        <v>1013</v>
      </c>
      <c r="B18" s="42" t="s">
        <v>1001</v>
      </c>
      <c r="C18" s="383" t="s">
        <v>2218</v>
      </c>
      <c r="D18" s="383" t="s">
        <v>2658</v>
      </c>
      <c r="E18" s="31"/>
      <c r="F18" s="31"/>
      <c r="G18" s="31"/>
      <c r="H18" s="23"/>
      <c r="L18" s="23"/>
      <c r="M18" s="23"/>
    </row>
    <row r="19" spans="1:13" x14ac:dyDescent="0.25">
      <c r="A19" s="25" t="s">
        <v>1014</v>
      </c>
      <c r="B19" s="42" t="s">
        <v>1002</v>
      </c>
      <c r="C19" s="383" t="s">
        <v>811</v>
      </c>
      <c r="D19" s="383" t="s">
        <v>811</v>
      </c>
      <c r="E19" s="31"/>
      <c r="F19" s="31"/>
      <c r="G19" s="31"/>
      <c r="H19" s="23"/>
      <c r="L19" s="23"/>
      <c r="M19" s="23"/>
    </row>
    <row r="20" spans="1:13" x14ac:dyDescent="0.25">
      <c r="A20" s="25" t="s">
        <v>1015</v>
      </c>
      <c r="B20" s="42" t="s">
        <v>1003</v>
      </c>
      <c r="C20" s="383" t="s">
        <v>2236</v>
      </c>
      <c r="D20" s="383" t="s">
        <v>2659</v>
      </c>
      <c r="E20" s="31"/>
      <c r="F20" s="31"/>
      <c r="G20" s="31"/>
      <c r="H20" s="23"/>
      <c r="L20" s="23"/>
      <c r="M20" s="23"/>
    </row>
    <row r="21" spans="1:13" x14ac:dyDescent="0.25">
      <c r="A21" s="25" t="s">
        <v>1016</v>
      </c>
      <c r="B21" s="42" t="s">
        <v>1004</v>
      </c>
      <c r="C21" s="383" t="s">
        <v>811</v>
      </c>
      <c r="D21" s="383" t="s">
        <v>811</v>
      </c>
      <c r="E21" s="31"/>
      <c r="F21" s="31"/>
      <c r="G21" s="31"/>
      <c r="H21" s="23"/>
      <c r="L21" s="23"/>
      <c r="M21" s="23"/>
    </row>
    <row r="22" spans="1:13" x14ac:dyDescent="0.25">
      <c r="A22" s="25" t="s">
        <v>1017</v>
      </c>
      <c r="B22" s="42" t="s">
        <v>1005</v>
      </c>
      <c r="C22" s="383" t="s">
        <v>811</v>
      </c>
      <c r="D22" s="383" t="s">
        <v>811</v>
      </c>
      <c r="E22" s="31"/>
      <c r="F22" s="31"/>
      <c r="G22" s="31"/>
      <c r="H22" s="23"/>
      <c r="L22" s="23"/>
      <c r="M22" s="23"/>
    </row>
    <row r="23" spans="1:13" ht="30" x14ac:dyDescent="0.25">
      <c r="A23" s="25" t="s">
        <v>1018</v>
      </c>
      <c r="B23" s="42" t="s">
        <v>1084</v>
      </c>
      <c r="C23" s="383" t="s">
        <v>2660</v>
      </c>
      <c r="D23" s="383" t="s">
        <v>2661</v>
      </c>
      <c r="E23" s="31"/>
      <c r="F23" s="31"/>
      <c r="G23" s="31"/>
      <c r="H23" s="23"/>
      <c r="L23" s="23"/>
      <c r="M23" s="23"/>
    </row>
    <row r="24" spans="1:13" x14ac:dyDescent="0.25">
      <c r="A24" s="25" t="s">
        <v>1086</v>
      </c>
      <c r="B24" s="42" t="s">
        <v>1085</v>
      </c>
      <c r="C24" s="383" t="s">
        <v>2662</v>
      </c>
      <c r="D24" s="383" t="s">
        <v>2663</v>
      </c>
      <c r="E24" s="31"/>
      <c r="F24" s="31"/>
      <c r="G24" s="31"/>
      <c r="H24" s="23"/>
      <c r="L24" s="23"/>
      <c r="M24" s="23"/>
    </row>
    <row r="25" spans="1:13" outlineLevel="1" x14ac:dyDescent="0.25">
      <c r="A25" s="25" t="s">
        <v>1019</v>
      </c>
      <c r="B25" s="40" t="s">
        <v>2194</v>
      </c>
      <c r="C25" s="226"/>
      <c r="D25" s="226"/>
      <c r="E25" s="31"/>
      <c r="F25" s="31"/>
      <c r="G25" s="31"/>
      <c r="H25" s="23"/>
      <c r="L25" s="23"/>
      <c r="M25" s="23"/>
    </row>
    <row r="26" spans="1:13" outlineLevel="1" x14ac:dyDescent="0.25">
      <c r="A26" s="25" t="s">
        <v>1022</v>
      </c>
      <c r="B26" s="286"/>
      <c r="C26" s="288"/>
      <c r="D26" s="288"/>
      <c r="E26" s="31"/>
      <c r="F26" s="31"/>
      <c r="G26" s="31"/>
      <c r="H26" s="23"/>
      <c r="L26" s="23"/>
      <c r="M26" s="23"/>
    </row>
    <row r="27" spans="1:13" outlineLevel="1" x14ac:dyDescent="0.25">
      <c r="A27" s="25" t="s">
        <v>1023</v>
      </c>
      <c r="B27" s="286"/>
      <c r="C27" s="288"/>
      <c r="D27" s="288"/>
      <c r="E27" s="31"/>
      <c r="F27" s="31"/>
      <c r="G27" s="31"/>
      <c r="H27" s="23"/>
      <c r="L27" s="23"/>
      <c r="M27" s="23"/>
    </row>
    <row r="28" spans="1:13" outlineLevel="1" x14ac:dyDescent="0.25">
      <c r="A28" s="25" t="s">
        <v>1024</v>
      </c>
      <c r="B28" s="286"/>
      <c r="C28" s="288"/>
      <c r="D28" s="288"/>
      <c r="E28" s="31"/>
      <c r="F28" s="31"/>
      <c r="G28" s="31"/>
      <c r="H28" s="23"/>
      <c r="L28" s="23"/>
      <c r="M28" s="23"/>
    </row>
    <row r="29" spans="1:13" outlineLevel="1" x14ac:dyDescent="0.25">
      <c r="A29" s="25" t="s">
        <v>1025</v>
      </c>
      <c r="B29" s="286"/>
      <c r="C29" s="288"/>
      <c r="D29" s="288"/>
      <c r="E29" s="31"/>
      <c r="F29" s="31"/>
      <c r="G29" s="31"/>
      <c r="H29" s="23"/>
      <c r="L29" s="23"/>
      <c r="M29" s="23"/>
    </row>
    <row r="30" spans="1:13" outlineLevel="1" x14ac:dyDescent="0.25">
      <c r="A30" s="25" t="s">
        <v>1026</v>
      </c>
      <c r="B30" s="286"/>
      <c r="C30" s="288"/>
      <c r="D30" s="288"/>
      <c r="E30" s="31"/>
      <c r="F30" s="31"/>
      <c r="G30" s="31"/>
      <c r="H30" s="23"/>
      <c r="L30" s="23"/>
      <c r="M30" s="23"/>
    </row>
    <row r="31" spans="1:13" outlineLevel="1" x14ac:dyDescent="0.25">
      <c r="A31" s="25" t="s">
        <v>1027</v>
      </c>
      <c r="B31" s="286"/>
      <c r="C31" s="288"/>
      <c r="D31" s="288"/>
      <c r="E31" s="31"/>
      <c r="F31" s="31"/>
      <c r="G31" s="31"/>
      <c r="H31" s="23"/>
      <c r="L31" s="23"/>
      <c r="M31" s="23"/>
    </row>
    <row r="32" spans="1:13" outlineLevel="1" x14ac:dyDescent="0.25">
      <c r="A32" s="25" t="s">
        <v>1028</v>
      </c>
      <c r="B32" s="286"/>
      <c r="C32" s="288"/>
      <c r="D32" s="288"/>
      <c r="E32" s="31"/>
      <c r="F32" s="31"/>
      <c r="G32" s="31"/>
      <c r="H32" s="23"/>
      <c r="L32" s="23"/>
      <c r="M32" s="23"/>
    </row>
    <row r="33" spans="1:13" ht="18.75" x14ac:dyDescent="0.25">
      <c r="A33" s="37"/>
      <c r="B33" s="36" t="s">
        <v>1021</v>
      </c>
      <c r="C33" s="37"/>
      <c r="D33" s="37"/>
      <c r="E33" s="37"/>
      <c r="F33" s="37"/>
      <c r="G33" s="37"/>
      <c r="H33" s="23"/>
      <c r="L33" s="23"/>
      <c r="M33" s="23"/>
    </row>
    <row r="34" spans="1:13" ht="15" customHeight="1" x14ac:dyDescent="0.25">
      <c r="A34" s="44"/>
      <c r="B34" s="45" t="s">
        <v>1006</v>
      </c>
      <c r="C34" s="44" t="s">
        <v>1096</v>
      </c>
      <c r="D34" s="44" t="s">
        <v>1100</v>
      </c>
      <c r="E34" s="44" t="s">
        <v>1007</v>
      </c>
      <c r="F34" s="47"/>
      <c r="G34" s="47"/>
      <c r="H34" s="23"/>
      <c r="L34" s="23"/>
      <c r="M34" s="23"/>
    </row>
    <row r="35" spans="1:13" x14ac:dyDescent="0.25">
      <c r="A35" s="25" t="s">
        <v>1044</v>
      </c>
      <c r="B35" s="279" t="s">
        <v>2236</v>
      </c>
      <c r="C35" s="383" t="s">
        <v>811</v>
      </c>
      <c r="D35" s="383" t="s">
        <v>2659</v>
      </c>
      <c r="E35" s="383" t="s">
        <v>2664</v>
      </c>
      <c r="F35" s="93"/>
      <c r="G35" s="93"/>
      <c r="H35" s="23"/>
      <c r="L35" s="23"/>
      <c r="M35" s="23"/>
    </row>
    <row r="36" spans="1:13" x14ac:dyDescent="0.25">
      <c r="A36" s="25" t="s">
        <v>1045</v>
      </c>
      <c r="B36" s="279" t="s">
        <v>2674</v>
      </c>
      <c r="C36" s="383" t="s">
        <v>811</v>
      </c>
      <c r="D36" s="383" t="s">
        <v>2700</v>
      </c>
      <c r="E36" s="383" t="s">
        <v>2664</v>
      </c>
      <c r="H36" s="23"/>
      <c r="L36" s="23"/>
      <c r="M36" s="23"/>
    </row>
    <row r="37" spans="1:13" x14ac:dyDescent="0.25">
      <c r="A37" s="25" t="s">
        <v>1046</v>
      </c>
      <c r="B37" s="279" t="s">
        <v>2218</v>
      </c>
      <c r="C37" s="383" t="s">
        <v>811</v>
      </c>
      <c r="D37" s="383" t="s">
        <v>2658</v>
      </c>
      <c r="E37" s="383" t="s">
        <v>2665</v>
      </c>
      <c r="H37" s="23"/>
      <c r="L37" s="23"/>
      <c r="M37" s="23"/>
    </row>
    <row r="38" spans="1:13" x14ac:dyDescent="0.25">
      <c r="A38" s="25" t="s">
        <v>1047</v>
      </c>
      <c r="B38" s="279"/>
      <c r="C38" s="383"/>
      <c r="D38" s="383"/>
      <c r="E38" s="383"/>
      <c r="H38" s="23"/>
      <c r="L38" s="23"/>
      <c r="M38" s="23"/>
    </row>
    <row r="39" spans="1:13" x14ac:dyDescent="0.25">
      <c r="A39" s="25" t="s">
        <v>1048</v>
      </c>
      <c r="B39" s="42"/>
      <c r="H39" s="23"/>
      <c r="L39" s="23"/>
      <c r="M39" s="23"/>
    </row>
    <row r="40" spans="1:13" x14ac:dyDescent="0.25">
      <c r="A40" s="25" t="s">
        <v>1049</v>
      </c>
      <c r="B40" s="42"/>
      <c r="H40" s="23"/>
      <c r="L40" s="23"/>
      <c r="M40" s="23"/>
    </row>
    <row r="41" spans="1:13" x14ac:dyDescent="0.25">
      <c r="A41" s="25" t="s">
        <v>1050</v>
      </c>
      <c r="B41" s="42"/>
      <c r="H41" s="23"/>
      <c r="L41" s="23"/>
      <c r="M41" s="23"/>
    </row>
    <row r="42" spans="1:13" x14ac:dyDescent="0.25">
      <c r="A42" s="25" t="s">
        <v>1051</v>
      </c>
      <c r="B42" s="42"/>
      <c r="H42" s="23"/>
      <c r="L42" s="23"/>
      <c r="M42" s="23"/>
    </row>
    <row r="43" spans="1:13" x14ac:dyDescent="0.25">
      <c r="A43" s="25" t="s">
        <v>1052</v>
      </c>
      <c r="B43" s="42"/>
      <c r="H43" s="23"/>
      <c r="L43" s="23"/>
      <c r="M43" s="23"/>
    </row>
    <row r="44" spans="1:13" x14ac:dyDescent="0.25">
      <c r="A44" s="25" t="s">
        <v>1053</v>
      </c>
      <c r="B44" s="42"/>
      <c r="H44" s="23"/>
      <c r="L44" s="23"/>
      <c r="M44" s="23"/>
    </row>
    <row r="45" spans="1:13" x14ac:dyDescent="0.25">
      <c r="A45" s="25" t="s">
        <v>1054</v>
      </c>
      <c r="B45" s="42"/>
      <c r="H45" s="23"/>
      <c r="L45" s="23"/>
      <c r="M45" s="23"/>
    </row>
    <row r="46" spans="1:13" x14ac:dyDescent="0.25">
      <c r="A46" s="25" t="s">
        <v>1055</v>
      </c>
      <c r="B46" s="42"/>
      <c r="H46" s="23"/>
      <c r="L46" s="23"/>
      <c r="M46" s="23"/>
    </row>
    <row r="47" spans="1:13" x14ac:dyDescent="0.25">
      <c r="A47" s="25" t="s">
        <v>1056</v>
      </c>
      <c r="B47" s="42"/>
      <c r="H47" s="23"/>
      <c r="L47" s="23"/>
      <c r="M47" s="23"/>
    </row>
    <row r="48" spans="1:13" x14ac:dyDescent="0.25">
      <c r="A48" s="25" t="s">
        <v>1057</v>
      </c>
      <c r="B48" s="42"/>
      <c r="H48" s="23"/>
      <c r="L48" s="23"/>
      <c r="M48" s="23"/>
    </row>
    <row r="49" spans="1:13" x14ac:dyDescent="0.25">
      <c r="A49" s="25" t="s">
        <v>1058</v>
      </c>
      <c r="B49" s="42"/>
      <c r="H49" s="23"/>
      <c r="L49" s="23"/>
      <c r="M49" s="23"/>
    </row>
    <row r="50" spans="1:13" x14ac:dyDescent="0.25">
      <c r="A50" s="25" t="s">
        <v>1059</v>
      </c>
      <c r="B50" s="42"/>
      <c r="H50" s="23"/>
      <c r="L50" s="23"/>
      <c r="M50" s="23"/>
    </row>
    <row r="51" spans="1:13" x14ac:dyDescent="0.25">
      <c r="A51" s="25" t="s">
        <v>1060</v>
      </c>
      <c r="B51" s="42"/>
      <c r="H51" s="23"/>
      <c r="L51" s="23"/>
      <c r="M51" s="23"/>
    </row>
    <row r="52" spans="1:13" x14ac:dyDescent="0.25">
      <c r="A52" s="25" t="s">
        <v>1061</v>
      </c>
      <c r="B52" s="42"/>
      <c r="H52" s="23"/>
      <c r="L52" s="23"/>
      <c r="M52" s="23"/>
    </row>
    <row r="53" spans="1:13" x14ac:dyDescent="0.25">
      <c r="A53" s="25" t="s">
        <v>1062</v>
      </c>
      <c r="B53" s="42"/>
      <c r="H53" s="23"/>
      <c r="L53" s="23"/>
      <c r="M53" s="23"/>
    </row>
    <row r="54" spans="1:13" x14ac:dyDescent="0.25">
      <c r="A54" s="25" t="s">
        <v>1063</v>
      </c>
      <c r="B54" s="42"/>
      <c r="H54" s="23"/>
      <c r="L54" s="23"/>
      <c r="M54" s="23"/>
    </row>
    <row r="55" spans="1:13" x14ac:dyDescent="0.25">
      <c r="A55" s="25" t="s">
        <v>1064</v>
      </c>
      <c r="B55" s="42"/>
      <c r="H55" s="23"/>
      <c r="L55" s="23"/>
      <c r="M55" s="23"/>
    </row>
    <row r="56" spans="1:13" x14ac:dyDescent="0.25">
      <c r="A56" s="25" t="s">
        <v>1065</v>
      </c>
      <c r="B56" s="42"/>
      <c r="H56" s="23"/>
      <c r="L56" s="23"/>
      <c r="M56" s="23"/>
    </row>
    <row r="57" spans="1:13" x14ac:dyDescent="0.25">
      <c r="A57" s="25" t="s">
        <v>1066</v>
      </c>
      <c r="B57" s="42"/>
      <c r="H57" s="23"/>
      <c r="L57" s="23"/>
      <c r="M57" s="23"/>
    </row>
    <row r="58" spans="1:13" x14ac:dyDescent="0.25">
      <c r="A58" s="25" t="s">
        <v>1067</v>
      </c>
      <c r="B58" s="42"/>
      <c r="H58" s="23"/>
      <c r="L58" s="23"/>
      <c r="M58" s="23"/>
    </row>
    <row r="59" spans="1:13" x14ac:dyDescent="0.25">
      <c r="A59" s="25" t="s">
        <v>1068</v>
      </c>
      <c r="B59" s="42"/>
      <c r="H59" s="23"/>
      <c r="L59" s="23"/>
      <c r="M59" s="23"/>
    </row>
    <row r="60" spans="1:13" outlineLevel="1" x14ac:dyDescent="0.25">
      <c r="A60" s="25" t="s">
        <v>1029</v>
      </c>
      <c r="B60" s="42"/>
      <c r="E60" s="42"/>
      <c r="F60" s="42"/>
      <c r="G60" s="42"/>
      <c r="H60" s="23"/>
      <c r="L60" s="23"/>
      <c r="M60" s="23"/>
    </row>
    <row r="61" spans="1:13" outlineLevel="1" x14ac:dyDescent="0.25">
      <c r="A61" s="25" t="s">
        <v>1030</v>
      </c>
      <c r="B61" s="42"/>
      <c r="E61" s="42"/>
      <c r="F61" s="42"/>
      <c r="G61" s="42"/>
      <c r="H61" s="23"/>
      <c r="L61" s="23"/>
      <c r="M61" s="23"/>
    </row>
    <row r="62" spans="1:13" outlineLevel="1" x14ac:dyDescent="0.25">
      <c r="A62" s="25" t="s">
        <v>1031</v>
      </c>
      <c r="B62" s="42"/>
      <c r="E62" s="42"/>
      <c r="F62" s="42"/>
      <c r="G62" s="42"/>
      <c r="H62" s="23"/>
      <c r="L62" s="23"/>
      <c r="M62" s="23"/>
    </row>
    <row r="63" spans="1:13" outlineLevel="1" x14ac:dyDescent="0.25">
      <c r="A63" s="25" t="s">
        <v>1032</v>
      </c>
      <c r="B63" s="42"/>
      <c r="E63" s="42"/>
      <c r="F63" s="42"/>
      <c r="G63" s="42"/>
      <c r="H63" s="23"/>
      <c r="L63" s="23"/>
      <c r="M63" s="23"/>
    </row>
    <row r="64" spans="1:13" outlineLevel="1" x14ac:dyDescent="0.25">
      <c r="A64" s="25" t="s">
        <v>1033</v>
      </c>
      <c r="B64" s="42"/>
      <c r="E64" s="42"/>
      <c r="F64" s="42"/>
      <c r="G64" s="42"/>
      <c r="H64" s="23"/>
      <c r="L64" s="23"/>
      <c r="M64" s="23"/>
    </row>
    <row r="65" spans="1:14" outlineLevel="1" x14ac:dyDescent="0.25">
      <c r="A65" s="25" t="s">
        <v>1034</v>
      </c>
      <c r="B65" s="42"/>
      <c r="E65" s="42"/>
      <c r="F65" s="42"/>
      <c r="G65" s="42"/>
      <c r="H65" s="23"/>
      <c r="L65" s="23"/>
      <c r="M65" s="23"/>
    </row>
    <row r="66" spans="1:14" outlineLevel="1" x14ac:dyDescent="0.25">
      <c r="A66" s="25" t="s">
        <v>1035</v>
      </c>
      <c r="B66" s="42"/>
      <c r="E66" s="42"/>
      <c r="F66" s="42"/>
      <c r="G66" s="42"/>
      <c r="H66" s="23"/>
      <c r="L66" s="23"/>
      <c r="M66" s="23"/>
    </row>
    <row r="67" spans="1:14" outlineLevel="1" x14ac:dyDescent="0.25">
      <c r="A67" s="25" t="s">
        <v>1036</v>
      </c>
      <c r="B67" s="42"/>
      <c r="E67" s="42"/>
      <c r="F67" s="42"/>
      <c r="G67" s="42"/>
      <c r="H67" s="23"/>
      <c r="L67" s="23"/>
      <c r="M67" s="23"/>
    </row>
    <row r="68" spans="1:14" outlineLevel="1" x14ac:dyDescent="0.25">
      <c r="A68" s="25" t="s">
        <v>1037</v>
      </c>
      <c r="B68" s="42"/>
      <c r="E68" s="42"/>
      <c r="F68" s="42"/>
      <c r="G68" s="42"/>
      <c r="H68" s="23"/>
      <c r="L68" s="23"/>
      <c r="M68" s="23"/>
    </row>
    <row r="69" spans="1:14" outlineLevel="1" x14ac:dyDescent="0.25">
      <c r="A69" s="25" t="s">
        <v>1038</v>
      </c>
      <c r="B69" s="42"/>
      <c r="E69" s="42"/>
      <c r="F69" s="42"/>
      <c r="G69" s="42"/>
      <c r="H69" s="23"/>
      <c r="L69" s="23"/>
      <c r="M69" s="23"/>
    </row>
    <row r="70" spans="1:14" outlineLevel="1" x14ac:dyDescent="0.25">
      <c r="A70" s="25" t="s">
        <v>1039</v>
      </c>
      <c r="B70" s="42"/>
      <c r="E70" s="42"/>
      <c r="F70" s="42"/>
      <c r="G70" s="42"/>
      <c r="H70" s="23"/>
      <c r="L70" s="23"/>
      <c r="M70" s="23"/>
    </row>
    <row r="71" spans="1:14" outlineLevel="1" x14ac:dyDescent="0.25">
      <c r="A71" s="25" t="s">
        <v>1040</v>
      </c>
      <c r="B71" s="42"/>
      <c r="E71" s="42"/>
      <c r="F71" s="42"/>
      <c r="G71" s="42"/>
      <c r="H71" s="23"/>
      <c r="L71" s="23"/>
      <c r="M71" s="23"/>
    </row>
    <row r="72" spans="1:14" outlineLevel="1" x14ac:dyDescent="0.25">
      <c r="A72" s="25" t="s">
        <v>1041</v>
      </c>
      <c r="B72" s="42"/>
      <c r="E72" s="42"/>
      <c r="F72" s="42"/>
      <c r="G72" s="42"/>
      <c r="H72" s="23"/>
      <c r="L72" s="23"/>
      <c r="M72" s="23"/>
    </row>
    <row r="73" spans="1:14" ht="18.75" x14ac:dyDescent="0.25">
      <c r="A73" s="37"/>
      <c r="B73" s="36" t="s">
        <v>1043</v>
      </c>
      <c r="C73" s="37"/>
      <c r="D73" s="37"/>
      <c r="E73" s="37"/>
      <c r="F73" s="37"/>
      <c r="G73" s="37"/>
      <c r="H73" s="23"/>
    </row>
    <row r="74" spans="1:14" ht="15" customHeight="1" x14ac:dyDescent="0.25">
      <c r="A74" s="44"/>
      <c r="B74" s="45" t="s">
        <v>768</v>
      </c>
      <c r="C74" s="44" t="s">
        <v>1104</v>
      </c>
      <c r="D74" s="44"/>
      <c r="E74" s="47"/>
      <c r="F74" s="47"/>
      <c r="G74" s="47"/>
      <c r="H74" s="54"/>
      <c r="I74" s="54"/>
      <c r="J74" s="54"/>
      <c r="K74" s="54"/>
      <c r="L74" s="54"/>
      <c r="M74" s="54"/>
      <c r="N74" s="54"/>
    </row>
    <row r="75" spans="1:14" x14ac:dyDescent="0.25">
      <c r="A75" s="25" t="s">
        <v>1069</v>
      </c>
      <c r="B75" s="25" t="s">
        <v>1087</v>
      </c>
      <c r="C75" s="226">
        <f>'D. Covered bond report'!B170</f>
        <v>55.45</v>
      </c>
      <c r="H75" s="23"/>
    </row>
    <row r="76" spans="1:14" x14ac:dyDescent="0.25">
      <c r="A76" s="25" t="s">
        <v>1070</v>
      </c>
      <c r="B76" s="25" t="s">
        <v>1102</v>
      </c>
      <c r="C76" s="25">
        <f>'D. Covered bond report'!B171</f>
        <v>233.32</v>
      </c>
      <c r="H76" s="23"/>
    </row>
    <row r="77" spans="1:14" outlineLevel="1" x14ac:dyDescent="0.25">
      <c r="A77" s="25" t="s">
        <v>1071</v>
      </c>
      <c r="H77" s="23"/>
    </row>
    <row r="78" spans="1:14" outlineLevel="1" x14ac:dyDescent="0.25">
      <c r="A78" s="25" t="s">
        <v>1072</v>
      </c>
      <c r="H78" s="23"/>
    </row>
    <row r="79" spans="1:14" outlineLevel="1" x14ac:dyDescent="0.25">
      <c r="A79" s="25" t="s">
        <v>1073</v>
      </c>
      <c r="H79" s="23"/>
    </row>
    <row r="80" spans="1:14" outlineLevel="1" x14ac:dyDescent="0.25">
      <c r="A80" s="25" t="s">
        <v>1074</v>
      </c>
      <c r="H80" s="23"/>
    </row>
    <row r="81" spans="1:8" x14ac:dyDescent="0.25">
      <c r="A81" s="44"/>
      <c r="B81" s="45" t="s">
        <v>1075</v>
      </c>
      <c r="C81" s="44" t="s">
        <v>467</v>
      </c>
      <c r="D81" s="44" t="s">
        <v>468</v>
      </c>
      <c r="E81" s="47" t="s">
        <v>769</v>
      </c>
      <c r="F81" s="47" t="s">
        <v>770</v>
      </c>
      <c r="G81" s="47" t="s">
        <v>1095</v>
      </c>
      <c r="H81" s="23"/>
    </row>
    <row r="82" spans="1:8" x14ac:dyDescent="0.25">
      <c r="A82" s="25" t="s">
        <v>1076</v>
      </c>
      <c r="B82" s="226" t="s">
        <v>1153</v>
      </c>
      <c r="C82" s="394">
        <f>'D. Covered bond report'!E221</f>
        <v>8.2600000000000002E-4</v>
      </c>
      <c r="D82" s="383">
        <v>0</v>
      </c>
      <c r="E82" s="383">
        <v>0</v>
      </c>
      <c r="F82" s="383">
        <v>0</v>
      </c>
      <c r="G82" s="395">
        <f>SUM(C82:F82)</f>
        <v>8.2600000000000002E-4</v>
      </c>
      <c r="H82" s="23"/>
    </row>
    <row r="83" spans="1:8" x14ac:dyDescent="0.25">
      <c r="A83" s="25" t="s">
        <v>1077</v>
      </c>
      <c r="B83" s="226" t="s">
        <v>1092</v>
      </c>
      <c r="C83" s="394">
        <f>'D. Covered bond report'!E222</f>
        <v>1.0759999999999999E-3</v>
      </c>
      <c r="D83" s="383">
        <v>0</v>
      </c>
      <c r="E83" s="383">
        <v>0</v>
      </c>
      <c r="F83" s="383">
        <v>0</v>
      </c>
      <c r="G83" s="395">
        <f t="shared" ref="G83:G86" si="0">SUM(C83:F83)</f>
        <v>1.0759999999999999E-3</v>
      </c>
      <c r="H83" s="23"/>
    </row>
    <row r="84" spans="1:8" x14ac:dyDescent="0.25">
      <c r="A84" s="25" t="s">
        <v>1078</v>
      </c>
      <c r="B84" s="226" t="s">
        <v>1090</v>
      </c>
      <c r="C84" s="394">
        <f>'D. Covered bond report'!E223</f>
        <v>2.4399999999999999E-4</v>
      </c>
      <c r="D84" s="383">
        <v>0</v>
      </c>
      <c r="E84" s="383">
        <v>0</v>
      </c>
      <c r="F84" s="383">
        <v>0</v>
      </c>
      <c r="G84" s="395">
        <f t="shared" si="0"/>
        <v>2.4399999999999999E-4</v>
      </c>
      <c r="H84" s="23"/>
    </row>
    <row r="85" spans="1:8" x14ac:dyDescent="0.25">
      <c r="A85" s="25" t="s">
        <v>1079</v>
      </c>
      <c r="B85" s="226" t="s">
        <v>1091</v>
      </c>
      <c r="C85" s="394">
        <f>'D. Covered bond report'!E224</f>
        <v>1.3899999999999999E-4</v>
      </c>
      <c r="D85" s="383">
        <v>0</v>
      </c>
      <c r="E85" s="383">
        <v>0</v>
      </c>
      <c r="F85" s="383">
        <v>0</v>
      </c>
      <c r="G85" s="395">
        <f t="shared" si="0"/>
        <v>1.3899999999999999E-4</v>
      </c>
      <c r="H85" s="23"/>
    </row>
    <row r="86" spans="1:8" x14ac:dyDescent="0.25">
      <c r="A86" s="25" t="s">
        <v>1094</v>
      </c>
      <c r="B86" s="226" t="s">
        <v>1093</v>
      </c>
      <c r="C86" s="394">
        <f>'D. Covered bond report'!E225+'D. Covered bond report'!E226</f>
        <v>0</v>
      </c>
      <c r="D86" s="383">
        <v>0</v>
      </c>
      <c r="E86" s="383">
        <v>0</v>
      </c>
      <c r="F86" s="383">
        <v>0</v>
      </c>
      <c r="G86" s="395">
        <f t="shared" si="0"/>
        <v>0</v>
      </c>
      <c r="H86" s="23"/>
    </row>
    <row r="87" spans="1:8" outlineLevel="1" x14ac:dyDescent="0.25">
      <c r="A87" s="25" t="s">
        <v>1080</v>
      </c>
      <c r="H87" s="23"/>
    </row>
    <row r="88" spans="1:8" outlineLevel="1" x14ac:dyDescent="0.25">
      <c r="A88" s="25" t="s">
        <v>1081</v>
      </c>
      <c r="H88" s="23"/>
    </row>
    <row r="89" spans="1:8" outlineLevel="1" x14ac:dyDescent="0.25">
      <c r="A89" s="25" t="s">
        <v>1082</v>
      </c>
      <c r="H89" s="23"/>
    </row>
    <row r="90" spans="1:8" outlineLevel="1" x14ac:dyDescent="0.25">
      <c r="A90" s="25" t="s">
        <v>1083</v>
      </c>
      <c r="H90" s="23"/>
    </row>
    <row r="91" spans="1:8" x14ac:dyDescent="0.25">
      <c r="H91" s="23"/>
    </row>
    <row r="92" spans="1:8" x14ac:dyDescent="0.25">
      <c r="H92" s="23"/>
    </row>
    <row r="93" spans="1:8" x14ac:dyDescent="0.25">
      <c r="H93" s="23"/>
    </row>
    <row r="94" spans="1:8" x14ac:dyDescent="0.25">
      <c r="H94" s="23"/>
    </row>
    <row r="95" spans="1:8" x14ac:dyDescent="0.25">
      <c r="H95" s="23"/>
    </row>
    <row r="96" spans="1:8" x14ac:dyDescent="0.25">
      <c r="H96" s="23"/>
    </row>
    <row r="97" spans="8:8" x14ac:dyDescent="0.25">
      <c r="H97" s="23"/>
    </row>
    <row r="98" spans="8:8" x14ac:dyDescent="0.25">
      <c r="H98" s="23"/>
    </row>
    <row r="99" spans="8:8" x14ac:dyDescent="0.25">
      <c r="H99" s="23"/>
    </row>
    <row r="100" spans="8:8" x14ac:dyDescent="0.25">
      <c r="H100" s="23"/>
    </row>
    <row r="101" spans="8:8" x14ac:dyDescent="0.25">
      <c r="H101" s="23"/>
    </row>
    <row r="102" spans="8:8" x14ac:dyDescent="0.25">
      <c r="H102" s="23"/>
    </row>
    <row r="103" spans="8:8" x14ac:dyDescent="0.25">
      <c r="H103" s="23"/>
    </row>
    <row r="104" spans="8:8" x14ac:dyDescent="0.25">
      <c r="H104" s="23"/>
    </row>
    <row r="105" spans="8:8" x14ac:dyDescent="0.25">
      <c r="H105" s="23"/>
    </row>
    <row r="106" spans="8:8" x14ac:dyDescent="0.25">
      <c r="H106" s="23"/>
    </row>
    <row r="107" spans="8:8" x14ac:dyDescent="0.25">
      <c r="H107" s="23"/>
    </row>
    <row r="108" spans="8:8" x14ac:dyDescent="0.25">
      <c r="H108" s="23"/>
    </row>
    <row r="109" spans="8:8" x14ac:dyDescent="0.25">
      <c r="H109" s="23"/>
    </row>
    <row r="110" spans="8:8" x14ac:dyDescent="0.25">
      <c r="H110" s="23"/>
    </row>
    <row r="111" spans="8:8" x14ac:dyDescent="0.25">
      <c r="H111" s="23"/>
    </row>
    <row r="112" spans="8:8" x14ac:dyDescent="0.25">
      <c r="H112" s="23"/>
    </row>
  </sheetData>
  <sheetProtection algorithmName="SHA-512" hashValue="bOGQSm/iRA5LGIcH5E5jPMw5l/vQSfomaarrD35H+IyFQm4yvSPhMxr8j2IVB/UWmu6ETCIZZCD5rzsXQKWP2A==" saltValue="f+7DrvOemy2D8ITIgvVinQ=="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G617"/>
  <sheetViews>
    <sheetView zoomScale="90" zoomScaleNormal="90" workbookViewId="0">
      <selection sqref="A1:B1"/>
    </sheetView>
  </sheetViews>
  <sheetFormatPr defaultRowHeight="15" x14ac:dyDescent="0.25"/>
  <cols>
    <col min="1" max="1" width="13.28515625" customWidth="1"/>
    <col min="2" max="2" width="60.5703125" bestFit="1" customWidth="1"/>
    <col min="3" max="7" width="41" customWidth="1"/>
  </cols>
  <sheetData>
    <row r="1" spans="1:7" ht="45" customHeight="1" x14ac:dyDescent="0.25">
      <c r="A1" s="436" t="s">
        <v>1107</v>
      </c>
      <c r="B1" s="436"/>
    </row>
    <row r="2" spans="1:7" ht="31.5" x14ac:dyDescent="0.25">
      <c r="A2" s="139" t="s">
        <v>1784</v>
      </c>
      <c r="B2" s="139"/>
      <c r="C2" s="23"/>
      <c r="D2" s="23"/>
      <c r="E2" s="23"/>
      <c r="F2" s="293" t="s">
        <v>1889</v>
      </c>
      <c r="G2" s="57"/>
    </row>
    <row r="3" spans="1:7" ht="15.75" thickBot="1" x14ac:dyDescent="0.3">
      <c r="A3" s="23"/>
      <c r="B3" s="24"/>
      <c r="C3" s="24"/>
      <c r="D3" s="23"/>
      <c r="E3" s="23"/>
      <c r="F3" s="23"/>
      <c r="G3" s="23"/>
    </row>
    <row r="4" spans="1:7" ht="19.5" thickBot="1" x14ac:dyDescent="0.3">
      <c r="A4" s="169"/>
      <c r="B4" s="170" t="s">
        <v>23</v>
      </c>
      <c r="C4" s="171" t="s">
        <v>24</v>
      </c>
      <c r="D4" s="169"/>
      <c r="E4" s="169"/>
      <c r="F4" s="167"/>
      <c r="G4" s="167"/>
    </row>
    <row r="5" spans="1:7" x14ac:dyDescent="0.25">
      <c r="A5" s="168"/>
      <c r="B5" s="168"/>
      <c r="C5" s="168"/>
      <c r="D5" s="168"/>
      <c r="E5" s="168"/>
      <c r="F5" s="168"/>
      <c r="G5" s="168"/>
    </row>
    <row r="6" spans="1:7" ht="18.75" x14ac:dyDescent="0.25">
      <c r="A6" s="172"/>
      <c r="B6" s="438" t="s">
        <v>1785</v>
      </c>
      <c r="C6" s="439"/>
      <c r="D6" s="226"/>
      <c r="E6" s="173"/>
      <c r="F6" s="173"/>
      <c r="G6" s="173"/>
    </row>
    <row r="7" spans="1:7" x14ac:dyDescent="0.25">
      <c r="A7" s="275"/>
      <c r="B7" s="440" t="s">
        <v>1214</v>
      </c>
      <c r="C7" s="440"/>
      <c r="D7" s="272"/>
      <c r="E7" s="168"/>
      <c r="F7" s="168"/>
      <c r="G7" s="168"/>
    </row>
    <row r="8" spans="1:7" x14ac:dyDescent="0.25">
      <c r="A8" s="168"/>
      <c r="B8" s="441" t="s">
        <v>1215</v>
      </c>
      <c r="C8" s="442"/>
      <c r="D8" s="272"/>
      <c r="E8" s="168"/>
      <c r="F8" s="168"/>
      <c r="G8" s="168"/>
    </row>
    <row r="9" spans="1:7" x14ac:dyDescent="0.25">
      <c r="A9" s="168"/>
      <c r="B9" s="443" t="s">
        <v>1216</v>
      </c>
      <c r="C9" s="444"/>
      <c r="D9" s="272"/>
      <c r="E9" s="168"/>
      <c r="F9" s="168"/>
      <c r="G9" s="168"/>
    </row>
    <row r="10" spans="1:7" ht="15.75" thickBot="1" x14ac:dyDescent="0.3">
      <c r="A10" s="168"/>
      <c r="B10" s="445" t="s">
        <v>1217</v>
      </c>
      <c r="C10" s="446"/>
      <c r="D10" s="226"/>
      <c r="E10" s="168"/>
      <c r="F10" s="168"/>
      <c r="G10" s="168"/>
    </row>
    <row r="11" spans="1:7" x14ac:dyDescent="0.25">
      <c r="A11" s="168"/>
      <c r="B11" s="274"/>
      <c r="C11" s="273"/>
      <c r="D11" s="168"/>
      <c r="E11" s="168"/>
      <c r="F11" s="168"/>
      <c r="G11" s="168"/>
    </row>
    <row r="12" spans="1:7" x14ac:dyDescent="0.25">
      <c r="A12" s="168"/>
      <c r="B12" s="174"/>
      <c r="C12" s="168"/>
      <c r="D12" s="168"/>
      <c r="E12" s="168"/>
      <c r="F12" s="168"/>
      <c r="G12" s="168"/>
    </row>
    <row r="13" spans="1:7" x14ac:dyDescent="0.25">
      <c r="A13" s="168"/>
      <c r="B13" s="174"/>
      <c r="C13" s="168"/>
      <c r="D13" s="168"/>
      <c r="E13" s="168"/>
      <c r="F13" s="168"/>
      <c r="G13" s="168"/>
    </row>
    <row r="14" spans="1:7" ht="18.75" customHeight="1" x14ac:dyDescent="0.25">
      <c r="A14" s="36"/>
      <c r="B14" s="437" t="s">
        <v>1214</v>
      </c>
      <c r="C14" s="437"/>
      <c r="D14" s="36"/>
      <c r="E14" s="36"/>
      <c r="F14" s="36"/>
      <c r="G14" s="36"/>
    </row>
    <row r="15" spans="1:7" x14ac:dyDescent="0.25">
      <c r="A15" s="44"/>
      <c r="B15" s="44" t="s">
        <v>1218</v>
      </c>
      <c r="C15" s="44" t="s">
        <v>65</v>
      </c>
      <c r="D15" s="44" t="s">
        <v>1219</v>
      </c>
      <c r="E15" s="44"/>
      <c r="F15" s="44" t="s">
        <v>1220</v>
      </c>
      <c r="G15" s="44" t="s">
        <v>1221</v>
      </c>
    </row>
    <row r="16" spans="1:7" x14ac:dyDescent="0.25">
      <c r="A16" s="168" t="s">
        <v>1222</v>
      </c>
      <c r="B16" s="166" t="s">
        <v>1223</v>
      </c>
      <c r="C16" s="281">
        <v>0</v>
      </c>
      <c r="D16" s="281">
        <v>0</v>
      </c>
      <c r="E16" s="165"/>
      <c r="F16" s="195">
        <f>IF(OR('B1. HTT Mortgage Assets'!$C$15=0,C16="[For completion]"),"",C16/'B1. HTT Mortgage Assets'!$C$15)</f>
        <v>0</v>
      </c>
      <c r="G16" s="195">
        <f>IF(OR('B1. HTT Mortgage Assets'!$F$28=0,D16="[For completion]"),"",D16/'B1. HTT Mortgage Assets'!$F$28)</f>
        <v>0</v>
      </c>
    </row>
    <row r="17" spans="1:7" x14ac:dyDescent="0.25">
      <c r="A17" s="168" t="s">
        <v>1225</v>
      </c>
      <c r="B17" s="185" t="s">
        <v>1764</v>
      </c>
      <c r="C17" s="280">
        <v>0</v>
      </c>
      <c r="D17" s="281">
        <v>0</v>
      </c>
      <c r="E17" s="165"/>
      <c r="F17" s="195">
        <f>IF(OR('B1. HTT Mortgage Assets'!$C$15=0,C17="[For completion]"),"",C17/'B1. HTT Mortgage Assets'!$C$15)</f>
        <v>0</v>
      </c>
      <c r="G17" s="195">
        <f>IF(OR('B1. HTT Mortgage Assets'!$F$28=0,D17="[For completion]"),"",D17/'B1. HTT Mortgage Assets'!$F$28)</f>
        <v>0</v>
      </c>
    </row>
    <row r="18" spans="1:7" x14ac:dyDescent="0.25">
      <c r="A18" s="168" t="s">
        <v>1226</v>
      </c>
      <c r="B18" s="185" t="s">
        <v>1228</v>
      </c>
      <c r="C18" s="280">
        <v>0</v>
      </c>
      <c r="D18" s="281">
        <v>0</v>
      </c>
      <c r="E18" s="165"/>
      <c r="F18" s="195">
        <f>IF(OR('B1. HTT Mortgage Assets'!$C$15=0,C18="[For completion]"),"",C18/'B1. HTT Mortgage Assets'!$C$15)</f>
        <v>0</v>
      </c>
      <c r="G18" s="195">
        <f>IF(OR('B1. HTT Mortgage Assets'!$F$28=0,D18="[For completion]"),"",D18/'B1. HTT Mortgage Assets'!$F$28)</f>
        <v>0</v>
      </c>
    </row>
    <row r="19" spans="1:7" x14ac:dyDescent="0.25">
      <c r="A19" s="226" t="s">
        <v>1227</v>
      </c>
      <c r="B19" s="185" t="s">
        <v>1546</v>
      </c>
      <c r="C19" s="201">
        <f>SUM(C16:C18)</f>
        <v>0</v>
      </c>
      <c r="D19" s="199">
        <f>SUM(D16:D18)</f>
        <v>0</v>
      </c>
      <c r="E19" s="165"/>
      <c r="F19" s="195">
        <f>SUM(F16:F18)</f>
        <v>0</v>
      </c>
      <c r="G19" s="195">
        <f>SUM(G16:G18)</f>
        <v>0</v>
      </c>
    </row>
    <row r="20" spans="1:7" x14ac:dyDescent="0.25">
      <c r="A20" s="185" t="s">
        <v>1765</v>
      </c>
      <c r="B20" s="182" t="s">
        <v>102</v>
      </c>
      <c r="C20" s="282"/>
      <c r="D20" s="282"/>
      <c r="E20" s="165"/>
      <c r="F20" s="185"/>
      <c r="G20" s="185"/>
    </row>
    <row r="21" spans="1:7" x14ac:dyDescent="0.25">
      <c r="A21" s="185" t="s">
        <v>1766</v>
      </c>
      <c r="B21" s="182" t="s">
        <v>102</v>
      </c>
      <c r="C21" s="282"/>
      <c r="D21" s="282"/>
      <c r="E21" s="165"/>
      <c r="F21" s="185"/>
      <c r="G21" s="185"/>
    </row>
    <row r="22" spans="1:7" x14ac:dyDescent="0.25">
      <c r="A22" s="185" t="s">
        <v>1767</v>
      </c>
      <c r="B22" s="182" t="s">
        <v>102</v>
      </c>
      <c r="C22" s="282"/>
      <c r="D22" s="282"/>
      <c r="E22" s="165"/>
      <c r="F22" s="185"/>
      <c r="G22" s="185"/>
    </row>
    <row r="23" spans="1:7" x14ac:dyDescent="0.25">
      <c r="A23" s="185" t="s">
        <v>1768</v>
      </c>
      <c r="B23" s="182" t="s">
        <v>102</v>
      </c>
      <c r="C23" s="282"/>
      <c r="D23" s="282"/>
      <c r="E23" s="165"/>
      <c r="F23" s="185"/>
      <c r="G23" s="185"/>
    </row>
    <row r="24" spans="1:7" x14ac:dyDescent="0.25">
      <c r="A24" s="185" t="s">
        <v>1769</v>
      </c>
      <c r="B24" s="182" t="s">
        <v>102</v>
      </c>
      <c r="C24" s="282"/>
      <c r="D24" s="282"/>
      <c r="E24" s="165"/>
      <c r="F24" s="185"/>
      <c r="G24" s="185"/>
    </row>
    <row r="25" spans="1:7" ht="18.75" x14ac:dyDescent="0.25">
      <c r="A25" s="36"/>
      <c r="B25" s="437" t="s">
        <v>1215</v>
      </c>
      <c r="C25" s="437"/>
      <c r="D25" s="36"/>
      <c r="E25" s="36"/>
      <c r="F25" s="36"/>
      <c r="G25" s="36"/>
    </row>
    <row r="26" spans="1:7" x14ac:dyDescent="0.25">
      <c r="A26" s="44"/>
      <c r="B26" s="44" t="s">
        <v>1229</v>
      </c>
      <c r="C26" s="44" t="s">
        <v>65</v>
      </c>
      <c r="D26" s="44"/>
      <c r="E26" s="44"/>
      <c r="F26" s="44" t="s">
        <v>1230</v>
      </c>
      <c r="G26" s="44"/>
    </row>
    <row r="27" spans="1:7" x14ac:dyDescent="0.25">
      <c r="A27" s="178" t="s">
        <v>1231</v>
      </c>
      <c r="B27" s="178" t="s">
        <v>437</v>
      </c>
      <c r="C27" s="283" t="s">
        <v>814</v>
      </c>
      <c r="D27" s="196"/>
      <c r="E27" s="178"/>
      <c r="F27" s="195" t="str">
        <f>IF($C$30=0,"",IF(C27="[For completion]","",C27/$C$30))</f>
        <v/>
      </c>
      <c r="G27" s="165"/>
    </row>
    <row r="28" spans="1:7" x14ac:dyDescent="0.25">
      <c r="A28" s="178" t="s">
        <v>1232</v>
      </c>
      <c r="B28" s="178" t="s">
        <v>439</v>
      </c>
      <c r="C28" s="283" t="s">
        <v>811</v>
      </c>
      <c r="D28" s="196"/>
      <c r="E28" s="178"/>
      <c r="F28" s="195" t="str">
        <f t="shared" ref="F28:F29" si="0">IF($C$30=0,"",IF(C28="[For completion]","",C28/$C$30))</f>
        <v/>
      </c>
      <c r="G28" s="165"/>
    </row>
    <row r="29" spans="1:7" x14ac:dyDescent="0.25">
      <c r="A29" s="178" t="s">
        <v>1233</v>
      </c>
      <c r="B29" s="178" t="s">
        <v>98</v>
      </c>
      <c r="C29" s="283" t="s">
        <v>811</v>
      </c>
      <c r="D29" s="196"/>
      <c r="E29" s="178"/>
      <c r="F29" s="195" t="str">
        <f t="shared" si="0"/>
        <v/>
      </c>
      <c r="G29" s="165"/>
    </row>
    <row r="30" spans="1:7" x14ac:dyDescent="0.25">
      <c r="A30" s="178" t="s">
        <v>1234</v>
      </c>
      <c r="B30" s="180" t="s">
        <v>100</v>
      </c>
      <c r="C30" s="196">
        <f>SUM(C27:C29)</f>
        <v>0</v>
      </c>
      <c r="D30" s="178"/>
      <c r="E30" s="178"/>
      <c r="F30" s="193">
        <f>SUM(F27:F29)</f>
        <v>0</v>
      </c>
      <c r="G30" s="165"/>
    </row>
    <row r="31" spans="1:7" x14ac:dyDescent="0.25">
      <c r="A31" s="178" t="s">
        <v>1235</v>
      </c>
      <c r="B31" s="182" t="s">
        <v>991</v>
      </c>
      <c r="C31" s="283"/>
      <c r="D31" s="178"/>
      <c r="E31" s="178"/>
      <c r="F31" s="195" t="str">
        <f>IF($C$30=0,"",IF(C31="[For completion]","",C31/$C$30))</f>
        <v/>
      </c>
      <c r="G31" s="165"/>
    </row>
    <row r="32" spans="1:7" x14ac:dyDescent="0.25">
      <c r="A32" s="178" t="s">
        <v>1236</v>
      </c>
      <c r="B32" s="182" t="s">
        <v>1770</v>
      </c>
      <c r="C32" s="283"/>
      <c r="D32" s="178"/>
      <c r="E32" s="178"/>
      <c r="F32" s="195" t="str">
        <f t="shared" ref="F32:F39" si="1">IF($C$30=0,"",IF(C32="[For completion]","",C32/$C$30))</f>
        <v/>
      </c>
      <c r="G32" s="31"/>
    </row>
    <row r="33" spans="1:7" x14ac:dyDescent="0.25">
      <c r="A33" s="178" t="s">
        <v>1237</v>
      </c>
      <c r="B33" s="182" t="s">
        <v>1771</v>
      </c>
      <c r="C33" s="283"/>
      <c r="D33" s="178"/>
      <c r="E33" s="178"/>
      <c r="F33" s="195" t="str">
        <f>IF($C$30=0,"",IF(C33="[For completion]","",C33/$C$30))</f>
        <v/>
      </c>
      <c r="G33" s="31"/>
    </row>
    <row r="34" spans="1:7" x14ac:dyDescent="0.25">
      <c r="A34" s="178" t="s">
        <v>1238</v>
      </c>
      <c r="B34" s="182" t="s">
        <v>1772</v>
      </c>
      <c r="C34" s="283"/>
      <c r="D34" s="178"/>
      <c r="E34" s="178"/>
      <c r="F34" s="195" t="str">
        <f t="shared" si="1"/>
        <v/>
      </c>
      <c r="G34" s="31"/>
    </row>
    <row r="35" spans="1:7" x14ac:dyDescent="0.25">
      <c r="A35" s="178" t="s">
        <v>1239</v>
      </c>
      <c r="B35" s="182" t="s">
        <v>1547</v>
      </c>
      <c r="C35" s="283"/>
      <c r="D35" s="178"/>
      <c r="E35" s="178"/>
      <c r="F35" s="195" t="str">
        <f t="shared" si="1"/>
        <v/>
      </c>
      <c r="G35" s="31"/>
    </row>
    <row r="36" spans="1:7" x14ac:dyDescent="0.25">
      <c r="A36" s="178" t="s">
        <v>1240</v>
      </c>
      <c r="B36" s="182" t="s">
        <v>1773</v>
      </c>
      <c r="C36" s="283"/>
      <c r="D36" s="178"/>
      <c r="E36" s="178"/>
      <c r="F36" s="195" t="str">
        <f t="shared" si="1"/>
        <v/>
      </c>
      <c r="G36" s="173"/>
    </row>
    <row r="37" spans="1:7" x14ac:dyDescent="0.25">
      <c r="A37" s="178" t="s">
        <v>1241</v>
      </c>
      <c r="B37" s="182" t="s">
        <v>1774</v>
      </c>
      <c r="C37" s="283"/>
      <c r="D37" s="178"/>
      <c r="E37" s="178"/>
      <c r="F37" s="195" t="str">
        <f t="shared" si="1"/>
        <v/>
      </c>
      <c r="G37" s="31"/>
    </row>
    <row r="38" spans="1:7" x14ac:dyDescent="0.25">
      <c r="A38" s="178" t="s">
        <v>1242</v>
      </c>
      <c r="B38" s="182" t="s">
        <v>1775</v>
      </c>
      <c r="C38" s="283"/>
      <c r="D38" s="178"/>
      <c r="E38" s="178"/>
      <c r="F38" s="195" t="str">
        <f t="shared" si="1"/>
        <v/>
      </c>
      <c r="G38" s="31"/>
    </row>
    <row r="39" spans="1:7" x14ac:dyDescent="0.25">
      <c r="A39" s="178" t="s">
        <v>1243</v>
      </c>
      <c r="B39" s="182" t="s">
        <v>1548</v>
      </c>
      <c r="C39" s="283"/>
      <c r="D39" s="178"/>
      <c r="E39" s="165"/>
      <c r="F39" s="195" t="str">
        <f t="shared" si="1"/>
        <v/>
      </c>
      <c r="G39" s="31"/>
    </row>
    <row r="40" spans="1:7" x14ac:dyDescent="0.25">
      <c r="A40" s="178" t="s">
        <v>1244</v>
      </c>
      <c r="B40" s="285" t="s">
        <v>102</v>
      </c>
      <c r="C40" s="283"/>
      <c r="D40" s="178"/>
      <c r="E40" s="165"/>
      <c r="F40" s="185"/>
      <c r="G40" s="185"/>
    </row>
    <row r="41" spans="1:7" x14ac:dyDescent="0.25">
      <c r="A41" s="178" t="s">
        <v>1245</v>
      </c>
      <c r="B41" s="285" t="s">
        <v>102</v>
      </c>
      <c r="C41" s="284"/>
      <c r="D41" s="177"/>
      <c r="E41" s="165"/>
      <c r="F41" s="185"/>
      <c r="G41" s="185"/>
    </row>
    <row r="42" spans="1:7" x14ac:dyDescent="0.25">
      <c r="A42" s="178" t="s">
        <v>1246</v>
      </c>
      <c r="B42" s="285" t="s">
        <v>102</v>
      </c>
      <c r="C42" s="284"/>
      <c r="D42" s="177"/>
      <c r="E42" s="177"/>
      <c r="F42" s="185"/>
      <c r="G42" s="185"/>
    </row>
    <row r="43" spans="1:7" x14ac:dyDescent="0.25">
      <c r="A43" s="178" t="s">
        <v>1247</v>
      </c>
      <c r="B43" s="285" t="s">
        <v>102</v>
      </c>
      <c r="C43" s="284"/>
      <c r="D43" s="177"/>
      <c r="E43" s="177"/>
      <c r="F43" s="185"/>
      <c r="G43" s="185"/>
    </row>
    <row r="44" spans="1:7" x14ac:dyDescent="0.25">
      <c r="A44" s="178" t="s">
        <v>1248</v>
      </c>
      <c r="B44" s="285" t="s">
        <v>102</v>
      </c>
      <c r="C44" s="284"/>
      <c r="D44" s="177"/>
      <c r="E44" s="177"/>
      <c r="F44" s="185"/>
      <c r="G44" s="185"/>
    </row>
    <row r="45" spans="1:7" x14ac:dyDescent="0.25">
      <c r="A45" s="178" t="s">
        <v>1249</v>
      </c>
      <c r="B45" s="285" t="s">
        <v>102</v>
      </c>
      <c r="C45" s="284"/>
      <c r="D45" s="177"/>
      <c r="E45" s="177"/>
      <c r="F45" s="185"/>
      <c r="G45" s="185"/>
    </row>
    <row r="46" spans="1:7" x14ac:dyDescent="0.25">
      <c r="A46" s="178" t="s">
        <v>1250</v>
      </c>
      <c r="B46" s="285" t="s">
        <v>102</v>
      </c>
      <c r="C46" s="284"/>
      <c r="D46" s="177"/>
      <c r="E46" s="177"/>
      <c r="F46" s="185"/>
      <c r="G46" s="185"/>
    </row>
    <row r="47" spans="1:7" x14ac:dyDescent="0.25">
      <c r="A47" s="178" t="s">
        <v>1251</v>
      </c>
      <c r="B47" s="285" t="s">
        <v>102</v>
      </c>
      <c r="C47" s="284"/>
      <c r="D47" s="177"/>
      <c r="E47" s="177"/>
      <c r="F47" s="185"/>
    </row>
    <row r="48" spans="1:7" x14ac:dyDescent="0.25">
      <c r="A48" s="178" t="s">
        <v>1252</v>
      </c>
      <c r="B48" s="285" t="s">
        <v>102</v>
      </c>
      <c r="C48" s="284"/>
      <c r="D48" s="177"/>
      <c r="E48" s="177"/>
      <c r="F48" s="185"/>
      <c r="G48" s="165"/>
    </row>
    <row r="49" spans="1:7" x14ac:dyDescent="0.25">
      <c r="A49" s="44"/>
      <c r="B49" s="44" t="s">
        <v>454</v>
      </c>
      <c r="C49" s="44" t="s">
        <v>455</v>
      </c>
      <c r="D49" s="44" t="s">
        <v>456</v>
      </c>
      <c r="E49" s="44"/>
      <c r="F49" s="44" t="s">
        <v>2038</v>
      </c>
      <c r="G49" s="44"/>
    </row>
    <row r="50" spans="1:7" x14ac:dyDescent="0.25">
      <c r="A50" s="178" t="s">
        <v>1253</v>
      </c>
      <c r="B50" s="178" t="s">
        <v>1549</v>
      </c>
      <c r="C50" s="287" t="s">
        <v>814</v>
      </c>
      <c r="D50" s="287" t="s">
        <v>811</v>
      </c>
      <c r="E50" s="178"/>
      <c r="F50" s="198" t="s">
        <v>35</v>
      </c>
      <c r="G50" s="185"/>
    </row>
    <row r="51" spans="1:7" x14ac:dyDescent="0.25">
      <c r="A51" s="178" t="s">
        <v>1254</v>
      </c>
      <c r="B51" s="286" t="s">
        <v>461</v>
      </c>
      <c r="C51" s="288"/>
      <c r="D51" s="288"/>
      <c r="E51" s="178"/>
      <c r="F51" s="178"/>
      <c r="G51" s="185"/>
    </row>
    <row r="52" spans="1:7" x14ac:dyDescent="0.25">
      <c r="A52" s="178" t="s">
        <v>1255</v>
      </c>
      <c r="B52" s="286" t="s">
        <v>463</v>
      </c>
      <c r="C52" s="288"/>
      <c r="D52" s="288"/>
      <c r="E52" s="178"/>
      <c r="F52" s="178"/>
      <c r="G52" s="185"/>
    </row>
    <row r="53" spans="1:7" x14ac:dyDescent="0.25">
      <c r="A53" s="178" t="s">
        <v>1256</v>
      </c>
      <c r="B53" s="183"/>
      <c r="C53" s="178"/>
      <c r="D53" s="178"/>
      <c r="E53" s="178"/>
      <c r="F53" s="178"/>
      <c r="G53" s="185"/>
    </row>
    <row r="54" spans="1:7" x14ac:dyDescent="0.25">
      <c r="A54" s="178" t="s">
        <v>1257</v>
      </c>
      <c r="B54" s="183"/>
      <c r="C54" s="178"/>
      <c r="D54" s="178"/>
      <c r="E54" s="178"/>
      <c r="F54" s="178"/>
      <c r="G54" s="185"/>
    </row>
    <row r="55" spans="1:7" x14ac:dyDescent="0.25">
      <c r="A55" s="178" t="s">
        <v>1258</v>
      </c>
      <c r="B55" s="183"/>
      <c r="C55" s="178"/>
      <c r="D55" s="178"/>
      <c r="E55" s="178"/>
      <c r="F55" s="178"/>
      <c r="G55" s="185"/>
    </row>
    <row r="56" spans="1:7" x14ac:dyDescent="0.25">
      <c r="A56" s="178" t="s">
        <v>1259</v>
      </c>
      <c r="B56" s="183"/>
      <c r="C56" s="178"/>
      <c r="D56" s="178"/>
      <c r="E56" s="178"/>
      <c r="F56" s="178"/>
      <c r="G56" s="185"/>
    </row>
    <row r="57" spans="1:7" x14ac:dyDescent="0.25">
      <c r="A57" s="44"/>
      <c r="B57" s="44" t="s">
        <v>466</v>
      </c>
      <c r="C57" s="44" t="s">
        <v>467</v>
      </c>
      <c r="D57" s="44" t="s">
        <v>468</v>
      </c>
      <c r="E57" s="44"/>
      <c r="F57" s="44" t="s">
        <v>1864</v>
      </c>
      <c r="G57" s="44"/>
    </row>
    <row r="58" spans="1:7" x14ac:dyDescent="0.25">
      <c r="A58" s="178" t="s">
        <v>1260</v>
      </c>
      <c r="B58" s="178" t="s">
        <v>470</v>
      </c>
      <c r="C58" s="289" t="s">
        <v>814</v>
      </c>
      <c r="D58" s="289" t="s">
        <v>811</v>
      </c>
      <c r="E58" s="197"/>
      <c r="F58" s="193" t="s">
        <v>35</v>
      </c>
      <c r="G58" s="185"/>
    </row>
    <row r="59" spans="1:7" x14ac:dyDescent="0.25">
      <c r="A59" s="178" t="s">
        <v>1261</v>
      </c>
      <c r="B59" s="178"/>
      <c r="C59" s="193"/>
      <c r="D59" s="193"/>
      <c r="E59" s="197"/>
      <c r="F59" s="193"/>
      <c r="G59" s="185"/>
    </row>
    <row r="60" spans="1:7" x14ac:dyDescent="0.25">
      <c r="A60" s="178" t="s">
        <v>1262</v>
      </c>
      <c r="B60" s="178"/>
      <c r="C60" s="193"/>
      <c r="D60" s="193"/>
      <c r="E60" s="197"/>
      <c r="F60" s="193"/>
      <c r="G60" s="185"/>
    </row>
    <row r="61" spans="1:7" x14ac:dyDescent="0.25">
      <c r="A61" s="178" t="s">
        <v>1263</v>
      </c>
      <c r="B61" s="178"/>
      <c r="C61" s="193"/>
      <c r="D61" s="193"/>
      <c r="E61" s="197"/>
      <c r="F61" s="193"/>
      <c r="G61" s="185"/>
    </row>
    <row r="62" spans="1:7" x14ac:dyDescent="0.25">
      <c r="A62" s="178" t="s">
        <v>1264</v>
      </c>
      <c r="B62" s="178"/>
      <c r="C62" s="193"/>
      <c r="D62" s="193"/>
      <c r="E62" s="197"/>
      <c r="F62" s="193"/>
      <c r="G62" s="185"/>
    </row>
    <row r="63" spans="1:7" x14ac:dyDescent="0.25">
      <c r="A63" s="178" t="s">
        <v>1265</v>
      </c>
      <c r="B63" s="178"/>
      <c r="C63" s="193"/>
      <c r="D63" s="193"/>
      <c r="E63" s="197"/>
      <c r="F63" s="193"/>
      <c r="G63" s="185"/>
    </row>
    <row r="64" spans="1:7" x14ac:dyDescent="0.25">
      <c r="A64" s="178" t="s">
        <v>1266</v>
      </c>
      <c r="B64" s="178"/>
      <c r="C64" s="193"/>
      <c r="D64" s="193"/>
      <c r="E64" s="197"/>
      <c r="F64" s="193"/>
      <c r="G64" s="185"/>
    </row>
    <row r="65" spans="1:7" x14ac:dyDescent="0.25">
      <c r="A65" s="44"/>
      <c r="B65" s="44" t="s">
        <v>477</v>
      </c>
      <c r="C65" s="44" t="s">
        <v>467</v>
      </c>
      <c r="D65" s="44" t="s">
        <v>468</v>
      </c>
      <c r="E65" s="44"/>
      <c r="F65" s="44" t="s">
        <v>1864</v>
      </c>
      <c r="G65" s="44"/>
    </row>
    <row r="66" spans="1:7" x14ac:dyDescent="0.25">
      <c r="A66" s="178" t="s">
        <v>1267</v>
      </c>
      <c r="B66" s="184" t="s">
        <v>479</v>
      </c>
      <c r="C66" s="192">
        <f>SUM(C67:C93)</f>
        <v>0</v>
      </c>
      <c r="D66" s="192">
        <f>SUM(D67:D93)</f>
        <v>0</v>
      </c>
      <c r="E66" s="193"/>
      <c r="F66" s="192">
        <f>SUM(F67:F93)</f>
        <v>0</v>
      </c>
      <c r="G66" s="185"/>
    </row>
    <row r="67" spans="1:7" x14ac:dyDescent="0.25">
      <c r="A67" s="178" t="s">
        <v>1268</v>
      </c>
      <c r="B67" s="178" t="s">
        <v>481</v>
      </c>
      <c r="C67" s="289" t="s">
        <v>814</v>
      </c>
      <c r="D67" s="289" t="s">
        <v>811</v>
      </c>
      <c r="E67" s="193"/>
      <c r="F67" s="289" t="s">
        <v>814</v>
      </c>
      <c r="G67" s="185"/>
    </row>
    <row r="68" spans="1:7" x14ac:dyDescent="0.25">
      <c r="A68" s="178" t="s">
        <v>1269</v>
      </c>
      <c r="B68" s="178" t="s">
        <v>483</v>
      </c>
      <c r="C68" s="289" t="s">
        <v>814</v>
      </c>
      <c r="D68" s="289" t="s">
        <v>811</v>
      </c>
      <c r="E68" s="193"/>
      <c r="F68" s="289" t="s">
        <v>814</v>
      </c>
      <c r="G68" s="185"/>
    </row>
    <row r="69" spans="1:7" x14ac:dyDescent="0.25">
      <c r="A69" s="178" t="s">
        <v>1270</v>
      </c>
      <c r="B69" s="178" t="s">
        <v>485</v>
      </c>
      <c r="C69" s="289" t="s">
        <v>814</v>
      </c>
      <c r="D69" s="289" t="s">
        <v>811</v>
      </c>
      <c r="E69" s="193"/>
      <c r="F69" s="289" t="s">
        <v>814</v>
      </c>
      <c r="G69" s="185"/>
    </row>
    <row r="70" spans="1:7" x14ac:dyDescent="0.25">
      <c r="A70" s="178" t="s">
        <v>1271</v>
      </c>
      <c r="B70" s="178" t="s">
        <v>487</v>
      </c>
      <c r="C70" s="289" t="s">
        <v>814</v>
      </c>
      <c r="D70" s="289" t="s">
        <v>811</v>
      </c>
      <c r="E70" s="193"/>
      <c r="F70" s="289" t="s">
        <v>814</v>
      </c>
      <c r="G70" s="185"/>
    </row>
    <row r="71" spans="1:7" x14ac:dyDescent="0.25">
      <c r="A71" s="178" t="s">
        <v>1272</v>
      </c>
      <c r="B71" s="178" t="s">
        <v>489</v>
      </c>
      <c r="C71" s="289" t="s">
        <v>814</v>
      </c>
      <c r="D71" s="289" t="s">
        <v>811</v>
      </c>
      <c r="E71" s="193"/>
      <c r="F71" s="289" t="s">
        <v>814</v>
      </c>
      <c r="G71" s="185"/>
    </row>
    <row r="72" spans="1:7" x14ac:dyDescent="0.25">
      <c r="A72" s="178" t="s">
        <v>1273</v>
      </c>
      <c r="B72" s="178" t="s">
        <v>1865</v>
      </c>
      <c r="C72" s="289" t="s">
        <v>814</v>
      </c>
      <c r="D72" s="289" t="s">
        <v>811</v>
      </c>
      <c r="E72" s="193"/>
      <c r="F72" s="289" t="s">
        <v>814</v>
      </c>
      <c r="G72" s="185"/>
    </row>
    <row r="73" spans="1:7" x14ac:dyDescent="0.25">
      <c r="A73" s="178" t="s">
        <v>1274</v>
      </c>
      <c r="B73" s="178" t="s">
        <v>492</v>
      </c>
      <c r="C73" s="289" t="s">
        <v>814</v>
      </c>
      <c r="D73" s="289" t="s">
        <v>811</v>
      </c>
      <c r="E73" s="193"/>
      <c r="F73" s="289" t="s">
        <v>814</v>
      </c>
      <c r="G73" s="185"/>
    </row>
    <row r="74" spans="1:7" x14ac:dyDescent="0.25">
      <c r="A74" s="178" t="s">
        <v>1275</v>
      </c>
      <c r="B74" s="178" t="s">
        <v>494</v>
      </c>
      <c r="C74" s="289" t="s">
        <v>814</v>
      </c>
      <c r="D74" s="289" t="s">
        <v>811</v>
      </c>
      <c r="E74" s="193"/>
      <c r="F74" s="289" t="s">
        <v>814</v>
      </c>
      <c r="G74" s="185"/>
    </row>
    <row r="75" spans="1:7" x14ac:dyDescent="0.25">
      <c r="A75" s="178" t="s">
        <v>1276</v>
      </c>
      <c r="B75" s="178" t="s">
        <v>496</v>
      </c>
      <c r="C75" s="289" t="s">
        <v>814</v>
      </c>
      <c r="D75" s="289" t="s">
        <v>811</v>
      </c>
      <c r="E75" s="193"/>
      <c r="F75" s="289" t="s">
        <v>814</v>
      </c>
      <c r="G75" s="185"/>
    </row>
    <row r="76" spans="1:7" x14ac:dyDescent="0.25">
      <c r="A76" s="178" t="s">
        <v>1277</v>
      </c>
      <c r="B76" s="178" t="s">
        <v>498</v>
      </c>
      <c r="C76" s="289" t="s">
        <v>814</v>
      </c>
      <c r="D76" s="289" t="s">
        <v>811</v>
      </c>
      <c r="E76" s="193"/>
      <c r="F76" s="289" t="s">
        <v>814</v>
      </c>
      <c r="G76" s="185"/>
    </row>
    <row r="77" spans="1:7" x14ac:dyDescent="0.25">
      <c r="A77" s="178" t="s">
        <v>1278</v>
      </c>
      <c r="B77" s="178" t="s">
        <v>500</v>
      </c>
      <c r="C77" s="289" t="s">
        <v>814</v>
      </c>
      <c r="D77" s="289" t="s">
        <v>811</v>
      </c>
      <c r="E77" s="193"/>
      <c r="F77" s="289" t="s">
        <v>814</v>
      </c>
      <c r="G77" s="185"/>
    </row>
    <row r="78" spans="1:7" x14ac:dyDescent="0.25">
      <c r="A78" s="178" t="s">
        <v>1279</v>
      </c>
      <c r="B78" s="178" t="s">
        <v>502</v>
      </c>
      <c r="C78" s="289" t="s">
        <v>814</v>
      </c>
      <c r="D78" s="289" t="s">
        <v>811</v>
      </c>
      <c r="E78" s="193"/>
      <c r="F78" s="289" t="s">
        <v>814</v>
      </c>
      <c r="G78" s="185"/>
    </row>
    <row r="79" spans="1:7" x14ac:dyDescent="0.25">
      <c r="A79" s="178" t="s">
        <v>1280</v>
      </c>
      <c r="B79" s="178" t="s">
        <v>504</v>
      </c>
      <c r="C79" s="289" t="s">
        <v>814</v>
      </c>
      <c r="D79" s="289" t="s">
        <v>811</v>
      </c>
      <c r="E79" s="193"/>
      <c r="F79" s="289" t="s">
        <v>814</v>
      </c>
      <c r="G79" s="185"/>
    </row>
    <row r="80" spans="1:7" x14ac:dyDescent="0.25">
      <c r="A80" s="178" t="s">
        <v>1281</v>
      </c>
      <c r="B80" s="178" t="s">
        <v>506</v>
      </c>
      <c r="C80" s="289" t="s">
        <v>814</v>
      </c>
      <c r="D80" s="289" t="s">
        <v>811</v>
      </c>
      <c r="E80" s="193"/>
      <c r="F80" s="289" t="s">
        <v>814</v>
      </c>
      <c r="G80" s="185"/>
    </row>
    <row r="81" spans="1:7" x14ac:dyDescent="0.25">
      <c r="A81" s="178" t="s">
        <v>1282</v>
      </c>
      <c r="B81" s="178" t="s">
        <v>508</v>
      </c>
      <c r="C81" s="289" t="s">
        <v>814</v>
      </c>
      <c r="D81" s="289" t="s">
        <v>811</v>
      </c>
      <c r="E81" s="193"/>
      <c r="F81" s="289" t="s">
        <v>814</v>
      </c>
      <c r="G81" s="185"/>
    </row>
    <row r="82" spans="1:7" x14ac:dyDescent="0.25">
      <c r="A82" s="178" t="s">
        <v>1283</v>
      </c>
      <c r="B82" s="178" t="s">
        <v>3</v>
      </c>
      <c r="C82" s="289" t="s">
        <v>814</v>
      </c>
      <c r="D82" s="289" t="s">
        <v>811</v>
      </c>
      <c r="E82" s="193"/>
      <c r="F82" s="289" t="s">
        <v>814</v>
      </c>
      <c r="G82" s="185"/>
    </row>
    <row r="83" spans="1:7" x14ac:dyDescent="0.25">
      <c r="A83" s="178" t="s">
        <v>1284</v>
      </c>
      <c r="B83" s="178" t="s">
        <v>511</v>
      </c>
      <c r="C83" s="289" t="s">
        <v>814</v>
      </c>
      <c r="D83" s="289" t="s">
        <v>811</v>
      </c>
      <c r="E83" s="193"/>
      <c r="F83" s="289" t="s">
        <v>814</v>
      </c>
      <c r="G83" s="185"/>
    </row>
    <row r="84" spans="1:7" x14ac:dyDescent="0.25">
      <c r="A84" s="178" t="s">
        <v>1285</v>
      </c>
      <c r="B84" s="178" t="s">
        <v>513</v>
      </c>
      <c r="C84" s="289" t="s">
        <v>814</v>
      </c>
      <c r="D84" s="289" t="s">
        <v>811</v>
      </c>
      <c r="E84" s="193"/>
      <c r="F84" s="289" t="s">
        <v>814</v>
      </c>
      <c r="G84" s="185"/>
    </row>
    <row r="85" spans="1:7" x14ac:dyDescent="0.25">
      <c r="A85" s="178" t="s">
        <v>1286</v>
      </c>
      <c r="B85" s="178" t="s">
        <v>515</v>
      </c>
      <c r="C85" s="289" t="s">
        <v>814</v>
      </c>
      <c r="D85" s="289" t="s">
        <v>811</v>
      </c>
      <c r="E85" s="193"/>
      <c r="F85" s="289" t="s">
        <v>814</v>
      </c>
      <c r="G85" s="185"/>
    </row>
    <row r="86" spans="1:7" x14ac:dyDescent="0.25">
      <c r="A86" s="178" t="s">
        <v>1287</v>
      </c>
      <c r="B86" s="178" t="s">
        <v>517</v>
      </c>
      <c r="C86" s="289" t="s">
        <v>814</v>
      </c>
      <c r="D86" s="289" t="s">
        <v>811</v>
      </c>
      <c r="E86" s="193"/>
      <c r="F86" s="289" t="s">
        <v>814</v>
      </c>
      <c r="G86" s="185"/>
    </row>
    <row r="87" spans="1:7" x14ac:dyDescent="0.25">
      <c r="A87" s="178" t="s">
        <v>1288</v>
      </c>
      <c r="B87" s="178" t="s">
        <v>519</v>
      </c>
      <c r="C87" s="289" t="s">
        <v>814</v>
      </c>
      <c r="D87" s="289" t="s">
        <v>811</v>
      </c>
      <c r="E87" s="193"/>
      <c r="F87" s="289" t="s">
        <v>814</v>
      </c>
      <c r="G87" s="185"/>
    </row>
    <row r="88" spans="1:7" x14ac:dyDescent="0.25">
      <c r="A88" s="178" t="s">
        <v>1289</v>
      </c>
      <c r="B88" s="178" t="s">
        <v>521</v>
      </c>
      <c r="C88" s="289" t="s">
        <v>814</v>
      </c>
      <c r="D88" s="289" t="s">
        <v>811</v>
      </c>
      <c r="E88" s="193"/>
      <c r="F88" s="289" t="s">
        <v>814</v>
      </c>
      <c r="G88" s="185"/>
    </row>
    <row r="89" spans="1:7" x14ac:dyDescent="0.25">
      <c r="A89" s="178" t="s">
        <v>1290</v>
      </c>
      <c r="B89" s="178" t="s">
        <v>523</v>
      </c>
      <c r="C89" s="289" t="s">
        <v>814</v>
      </c>
      <c r="D89" s="289" t="s">
        <v>811</v>
      </c>
      <c r="E89" s="193"/>
      <c r="F89" s="289" t="s">
        <v>814</v>
      </c>
      <c r="G89" s="185"/>
    </row>
    <row r="90" spans="1:7" x14ac:dyDescent="0.25">
      <c r="A90" s="178" t="s">
        <v>1291</v>
      </c>
      <c r="B90" s="178" t="s">
        <v>525</v>
      </c>
      <c r="C90" s="289" t="s">
        <v>814</v>
      </c>
      <c r="D90" s="289" t="s">
        <v>811</v>
      </c>
      <c r="E90" s="193"/>
      <c r="F90" s="289" t="s">
        <v>814</v>
      </c>
      <c r="G90" s="185"/>
    </row>
    <row r="91" spans="1:7" x14ac:dyDescent="0.25">
      <c r="A91" s="178" t="s">
        <v>1292</v>
      </c>
      <c r="B91" s="178" t="s">
        <v>527</v>
      </c>
      <c r="C91" s="289" t="s">
        <v>814</v>
      </c>
      <c r="D91" s="289" t="s">
        <v>811</v>
      </c>
      <c r="E91" s="193"/>
      <c r="F91" s="289" t="s">
        <v>814</v>
      </c>
      <c r="G91" s="185"/>
    </row>
    <row r="92" spans="1:7" x14ac:dyDescent="0.25">
      <c r="A92" s="178" t="s">
        <v>1293</v>
      </c>
      <c r="B92" s="178" t="s">
        <v>529</v>
      </c>
      <c r="C92" s="289" t="s">
        <v>814</v>
      </c>
      <c r="D92" s="289" t="s">
        <v>811</v>
      </c>
      <c r="E92" s="193"/>
      <c r="F92" s="289" t="s">
        <v>814</v>
      </c>
      <c r="G92" s="185"/>
    </row>
    <row r="93" spans="1:7" x14ac:dyDescent="0.25">
      <c r="A93" s="178" t="s">
        <v>1294</v>
      </c>
      <c r="B93" s="178" t="s">
        <v>6</v>
      </c>
      <c r="C93" s="289" t="s">
        <v>814</v>
      </c>
      <c r="D93" s="289" t="s">
        <v>811</v>
      </c>
      <c r="E93" s="193"/>
      <c r="F93" s="289" t="s">
        <v>814</v>
      </c>
      <c r="G93" s="185"/>
    </row>
    <row r="94" spans="1:7" x14ac:dyDescent="0.25">
      <c r="A94" s="178" t="s">
        <v>1295</v>
      </c>
      <c r="B94" s="184" t="s">
        <v>270</v>
      </c>
      <c r="C94" s="192">
        <f>SUM(C95:C97)</f>
        <v>0</v>
      </c>
      <c r="D94" s="192">
        <f t="shared" ref="D94:F94" si="2">SUM(D95:D97)</f>
        <v>0</v>
      </c>
      <c r="E94" s="192"/>
      <c r="F94" s="192">
        <f t="shared" si="2"/>
        <v>0</v>
      </c>
      <c r="G94" s="185"/>
    </row>
    <row r="95" spans="1:7" x14ac:dyDescent="0.25">
      <c r="A95" s="178" t="s">
        <v>1296</v>
      </c>
      <c r="B95" s="178" t="s">
        <v>535</v>
      </c>
      <c r="C95" s="289" t="s">
        <v>814</v>
      </c>
      <c r="D95" s="289" t="s">
        <v>811</v>
      </c>
      <c r="E95" s="193"/>
      <c r="F95" s="289" t="s">
        <v>814</v>
      </c>
      <c r="G95" s="185"/>
    </row>
    <row r="96" spans="1:7" x14ac:dyDescent="0.25">
      <c r="A96" s="178" t="s">
        <v>1297</v>
      </c>
      <c r="B96" s="178" t="s">
        <v>537</v>
      </c>
      <c r="C96" s="289" t="s">
        <v>814</v>
      </c>
      <c r="D96" s="289" t="s">
        <v>811</v>
      </c>
      <c r="E96" s="193"/>
      <c r="F96" s="289" t="s">
        <v>814</v>
      </c>
      <c r="G96" s="185"/>
    </row>
    <row r="97" spans="1:7" x14ac:dyDescent="0.25">
      <c r="A97" s="178" t="s">
        <v>1298</v>
      </c>
      <c r="B97" s="178" t="s">
        <v>2</v>
      </c>
      <c r="C97" s="289" t="s">
        <v>814</v>
      </c>
      <c r="D97" s="289" t="s">
        <v>811</v>
      </c>
      <c r="E97" s="193"/>
      <c r="F97" s="289" t="s">
        <v>814</v>
      </c>
      <c r="G97" s="185"/>
    </row>
    <row r="98" spans="1:7" x14ac:dyDescent="0.25">
      <c r="A98" s="178" t="s">
        <v>1299</v>
      </c>
      <c r="B98" s="184" t="s">
        <v>98</v>
      </c>
      <c r="C98" s="192">
        <f>SUM(C99:C109)</f>
        <v>0</v>
      </c>
      <c r="D98" s="192">
        <f t="shared" ref="D98:F98" si="3">SUM(D99:D109)</f>
        <v>0</v>
      </c>
      <c r="E98" s="192"/>
      <c r="F98" s="192">
        <f t="shared" si="3"/>
        <v>0</v>
      </c>
      <c r="G98" s="185"/>
    </row>
    <row r="99" spans="1:7" x14ac:dyDescent="0.25">
      <c r="A99" s="178" t="s">
        <v>1300</v>
      </c>
      <c r="B99" s="185" t="s">
        <v>272</v>
      </c>
      <c r="C99" s="289" t="s">
        <v>814</v>
      </c>
      <c r="D99" s="289" t="s">
        <v>811</v>
      </c>
      <c r="E99" s="193"/>
      <c r="F99" s="289" t="s">
        <v>814</v>
      </c>
      <c r="G99" s="185"/>
    </row>
    <row r="100" spans="1:7" s="165" customFormat="1" x14ac:dyDescent="0.25">
      <c r="A100" s="178" t="s">
        <v>1301</v>
      </c>
      <c r="B100" s="178" t="s">
        <v>532</v>
      </c>
      <c r="C100" s="289" t="s">
        <v>814</v>
      </c>
      <c r="D100" s="289" t="s">
        <v>811</v>
      </c>
      <c r="E100" s="193"/>
      <c r="F100" s="289" t="s">
        <v>814</v>
      </c>
      <c r="G100" s="185"/>
    </row>
    <row r="101" spans="1:7" x14ac:dyDescent="0.25">
      <c r="A101" s="178" t="s">
        <v>1302</v>
      </c>
      <c r="B101" s="185" t="s">
        <v>274</v>
      </c>
      <c r="C101" s="289" t="s">
        <v>814</v>
      </c>
      <c r="D101" s="289" t="s">
        <v>811</v>
      </c>
      <c r="E101" s="193"/>
      <c r="F101" s="289" t="s">
        <v>814</v>
      </c>
      <c r="G101" s="185"/>
    </row>
    <row r="102" spans="1:7" x14ac:dyDescent="0.25">
      <c r="A102" s="178" t="s">
        <v>1303</v>
      </c>
      <c r="B102" s="185" t="s">
        <v>276</v>
      </c>
      <c r="C102" s="289" t="s">
        <v>814</v>
      </c>
      <c r="D102" s="289" t="s">
        <v>811</v>
      </c>
      <c r="E102" s="193"/>
      <c r="F102" s="289" t="s">
        <v>814</v>
      </c>
      <c r="G102" s="185"/>
    </row>
    <row r="103" spans="1:7" x14ac:dyDescent="0.25">
      <c r="A103" s="178" t="s">
        <v>1304</v>
      </c>
      <c r="B103" s="185" t="s">
        <v>12</v>
      </c>
      <c r="C103" s="289" t="s">
        <v>814</v>
      </c>
      <c r="D103" s="289" t="s">
        <v>811</v>
      </c>
      <c r="E103" s="193"/>
      <c r="F103" s="289" t="s">
        <v>814</v>
      </c>
      <c r="G103" s="185"/>
    </row>
    <row r="104" spans="1:7" x14ac:dyDescent="0.25">
      <c r="A104" s="178" t="s">
        <v>1305</v>
      </c>
      <c r="B104" s="185" t="s">
        <v>279</v>
      </c>
      <c r="C104" s="289" t="s">
        <v>814</v>
      </c>
      <c r="D104" s="289" t="s">
        <v>811</v>
      </c>
      <c r="E104" s="193"/>
      <c r="F104" s="289" t="s">
        <v>814</v>
      </c>
      <c r="G104" s="185"/>
    </row>
    <row r="105" spans="1:7" x14ac:dyDescent="0.25">
      <c r="A105" s="178" t="s">
        <v>1306</v>
      </c>
      <c r="B105" s="185" t="s">
        <v>281</v>
      </c>
      <c r="C105" s="289" t="s">
        <v>814</v>
      </c>
      <c r="D105" s="289" t="s">
        <v>811</v>
      </c>
      <c r="E105" s="193"/>
      <c r="F105" s="289" t="s">
        <v>814</v>
      </c>
      <c r="G105" s="185"/>
    </row>
    <row r="106" spans="1:7" x14ac:dyDescent="0.25">
      <c r="A106" s="178" t="s">
        <v>1307</v>
      </c>
      <c r="B106" s="185" t="s">
        <v>283</v>
      </c>
      <c r="C106" s="289" t="s">
        <v>814</v>
      </c>
      <c r="D106" s="289" t="s">
        <v>811</v>
      </c>
      <c r="E106" s="193"/>
      <c r="F106" s="289" t="s">
        <v>814</v>
      </c>
      <c r="G106" s="185"/>
    </row>
    <row r="107" spans="1:7" x14ac:dyDescent="0.25">
      <c r="A107" s="178" t="s">
        <v>1308</v>
      </c>
      <c r="B107" s="185" t="s">
        <v>285</v>
      </c>
      <c r="C107" s="289" t="s">
        <v>814</v>
      </c>
      <c r="D107" s="289" t="s">
        <v>811</v>
      </c>
      <c r="E107" s="193"/>
      <c r="F107" s="289" t="s">
        <v>814</v>
      </c>
      <c r="G107" s="185"/>
    </row>
    <row r="108" spans="1:7" x14ac:dyDescent="0.25">
      <c r="A108" s="178" t="s">
        <v>1309</v>
      </c>
      <c r="B108" s="185" t="s">
        <v>287</v>
      </c>
      <c r="C108" s="289" t="s">
        <v>814</v>
      </c>
      <c r="D108" s="289" t="s">
        <v>811</v>
      </c>
      <c r="E108" s="193"/>
      <c r="F108" s="289" t="s">
        <v>814</v>
      </c>
      <c r="G108" s="185"/>
    </row>
    <row r="109" spans="1:7" x14ac:dyDescent="0.25">
      <c r="A109" s="178" t="s">
        <v>1310</v>
      </c>
      <c r="B109" s="185" t="s">
        <v>98</v>
      </c>
      <c r="C109" s="289" t="s">
        <v>814</v>
      </c>
      <c r="D109" s="289" t="s">
        <v>811</v>
      </c>
      <c r="E109" s="193"/>
      <c r="F109" s="289" t="s">
        <v>814</v>
      </c>
      <c r="G109" s="185"/>
    </row>
    <row r="110" spans="1:7" x14ac:dyDescent="0.25">
      <c r="A110" s="178" t="s">
        <v>1583</v>
      </c>
      <c r="B110" s="285" t="s">
        <v>102</v>
      </c>
      <c r="C110" s="289"/>
      <c r="D110" s="289"/>
      <c r="E110" s="193"/>
      <c r="F110" s="289"/>
      <c r="G110" s="185"/>
    </row>
    <row r="111" spans="1:7" x14ac:dyDescent="0.25">
      <c r="A111" s="178" t="s">
        <v>1584</v>
      </c>
      <c r="B111" s="285" t="s">
        <v>102</v>
      </c>
      <c r="C111" s="289"/>
      <c r="D111" s="289"/>
      <c r="E111" s="193"/>
      <c r="F111" s="289"/>
      <c r="G111" s="185"/>
    </row>
    <row r="112" spans="1:7" x14ac:dyDescent="0.25">
      <c r="A112" s="178" t="s">
        <v>1585</v>
      </c>
      <c r="B112" s="285" t="s">
        <v>102</v>
      </c>
      <c r="C112" s="289"/>
      <c r="D112" s="289"/>
      <c r="E112" s="193"/>
      <c r="F112" s="289"/>
      <c r="G112" s="185"/>
    </row>
    <row r="113" spans="1:7" x14ac:dyDescent="0.25">
      <c r="A113" s="178" t="s">
        <v>1586</v>
      </c>
      <c r="B113" s="285" t="s">
        <v>102</v>
      </c>
      <c r="C113" s="289"/>
      <c r="D113" s="289"/>
      <c r="E113" s="193"/>
      <c r="F113" s="289"/>
      <c r="G113" s="185"/>
    </row>
    <row r="114" spans="1:7" x14ac:dyDescent="0.25">
      <c r="A114" s="178" t="s">
        <v>1587</v>
      </c>
      <c r="B114" s="285" t="s">
        <v>102</v>
      </c>
      <c r="C114" s="289"/>
      <c r="D114" s="289"/>
      <c r="E114" s="193"/>
      <c r="F114" s="289"/>
      <c r="G114" s="185"/>
    </row>
    <row r="115" spans="1:7" x14ac:dyDescent="0.25">
      <c r="A115" s="178" t="s">
        <v>1588</v>
      </c>
      <c r="B115" s="285" t="s">
        <v>102</v>
      </c>
      <c r="C115" s="289"/>
      <c r="D115" s="289"/>
      <c r="E115" s="193"/>
      <c r="F115" s="289"/>
      <c r="G115" s="185"/>
    </row>
    <row r="116" spans="1:7" x14ac:dyDescent="0.25">
      <c r="A116" s="178" t="s">
        <v>1589</v>
      </c>
      <c r="B116" s="285" t="s">
        <v>102</v>
      </c>
      <c r="C116" s="289"/>
      <c r="D116" s="289"/>
      <c r="E116" s="193"/>
      <c r="F116" s="289"/>
      <c r="G116" s="185"/>
    </row>
    <row r="117" spans="1:7" x14ac:dyDescent="0.25">
      <c r="A117" s="178" t="s">
        <v>1590</v>
      </c>
      <c r="B117" s="285" t="s">
        <v>102</v>
      </c>
      <c r="C117" s="289"/>
      <c r="D117" s="289"/>
      <c r="E117" s="193"/>
      <c r="F117" s="289"/>
      <c r="G117" s="185"/>
    </row>
    <row r="118" spans="1:7" x14ac:dyDescent="0.25">
      <c r="A118" s="178" t="s">
        <v>1591</v>
      </c>
      <c r="B118" s="285" t="s">
        <v>102</v>
      </c>
      <c r="C118" s="289"/>
      <c r="D118" s="289"/>
      <c r="E118" s="193"/>
      <c r="F118" s="289"/>
      <c r="G118" s="185"/>
    </row>
    <row r="119" spans="1:7" x14ac:dyDescent="0.25">
      <c r="A119" s="178" t="s">
        <v>1592</v>
      </c>
      <c r="B119" s="285" t="s">
        <v>102</v>
      </c>
      <c r="C119" s="289"/>
      <c r="D119" s="289"/>
      <c r="E119" s="193"/>
      <c r="F119" s="289"/>
      <c r="G119" s="185"/>
    </row>
    <row r="120" spans="1:7" x14ac:dyDescent="0.25">
      <c r="A120" s="44"/>
      <c r="B120" s="44" t="s">
        <v>1147</v>
      </c>
      <c r="C120" s="44" t="s">
        <v>467</v>
      </c>
      <c r="D120" s="44" t="s">
        <v>468</v>
      </c>
      <c r="E120" s="44"/>
      <c r="F120" s="44" t="s">
        <v>435</v>
      </c>
      <c r="G120" s="44"/>
    </row>
    <row r="121" spans="1:7" x14ac:dyDescent="0.25">
      <c r="A121" s="178" t="s">
        <v>1311</v>
      </c>
      <c r="B121" s="282" t="s">
        <v>560</v>
      </c>
      <c r="C121" s="289" t="s">
        <v>814</v>
      </c>
      <c r="D121" s="289" t="s">
        <v>811</v>
      </c>
      <c r="E121" s="193"/>
      <c r="F121" s="289" t="s">
        <v>814</v>
      </c>
      <c r="G121" s="185"/>
    </row>
    <row r="122" spans="1:7" x14ac:dyDescent="0.25">
      <c r="A122" s="178" t="s">
        <v>1312</v>
      </c>
      <c r="B122" s="282" t="s">
        <v>560</v>
      </c>
      <c r="C122" s="289" t="s">
        <v>814</v>
      </c>
      <c r="D122" s="289" t="s">
        <v>811</v>
      </c>
      <c r="E122" s="193"/>
      <c r="F122" s="289" t="s">
        <v>814</v>
      </c>
      <c r="G122" s="185"/>
    </row>
    <row r="123" spans="1:7" x14ac:dyDescent="0.25">
      <c r="A123" s="178" t="s">
        <v>1313</v>
      </c>
      <c r="B123" s="282" t="s">
        <v>560</v>
      </c>
      <c r="C123" s="289" t="s">
        <v>814</v>
      </c>
      <c r="D123" s="289" t="s">
        <v>811</v>
      </c>
      <c r="E123" s="193"/>
      <c r="F123" s="289" t="s">
        <v>814</v>
      </c>
      <c r="G123" s="185"/>
    </row>
    <row r="124" spans="1:7" x14ac:dyDescent="0.25">
      <c r="A124" s="178" t="s">
        <v>1314</v>
      </c>
      <c r="B124" s="282" t="s">
        <v>560</v>
      </c>
      <c r="C124" s="289" t="s">
        <v>814</v>
      </c>
      <c r="D124" s="289" t="s">
        <v>811</v>
      </c>
      <c r="E124" s="193"/>
      <c r="F124" s="289" t="s">
        <v>814</v>
      </c>
      <c r="G124" s="185"/>
    </row>
    <row r="125" spans="1:7" x14ac:dyDescent="0.25">
      <c r="A125" s="178" t="s">
        <v>1315</v>
      </c>
      <c r="B125" s="282" t="s">
        <v>560</v>
      </c>
      <c r="C125" s="289" t="s">
        <v>814</v>
      </c>
      <c r="D125" s="289" t="s">
        <v>811</v>
      </c>
      <c r="E125" s="193"/>
      <c r="F125" s="289" t="s">
        <v>814</v>
      </c>
      <c r="G125" s="185"/>
    </row>
    <row r="126" spans="1:7" x14ac:dyDescent="0.25">
      <c r="A126" s="178" t="s">
        <v>1316</v>
      </c>
      <c r="B126" s="282" t="s">
        <v>560</v>
      </c>
      <c r="C126" s="289" t="s">
        <v>814</v>
      </c>
      <c r="D126" s="289" t="s">
        <v>811</v>
      </c>
      <c r="E126" s="193"/>
      <c r="F126" s="289" t="s">
        <v>814</v>
      </c>
      <c r="G126" s="185"/>
    </row>
    <row r="127" spans="1:7" x14ac:dyDescent="0.25">
      <c r="A127" s="178" t="s">
        <v>1317</v>
      </c>
      <c r="B127" s="282" t="s">
        <v>560</v>
      </c>
      <c r="C127" s="289" t="s">
        <v>814</v>
      </c>
      <c r="D127" s="289" t="s">
        <v>811</v>
      </c>
      <c r="E127" s="193"/>
      <c r="F127" s="289" t="s">
        <v>814</v>
      </c>
      <c r="G127" s="185"/>
    </row>
    <row r="128" spans="1:7" x14ac:dyDescent="0.25">
      <c r="A128" s="178" t="s">
        <v>1318</v>
      </c>
      <c r="B128" s="282" t="s">
        <v>560</v>
      </c>
      <c r="C128" s="289" t="s">
        <v>814</v>
      </c>
      <c r="D128" s="289" t="s">
        <v>811</v>
      </c>
      <c r="E128" s="193"/>
      <c r="F128" s="289" t="s">
        <v>814</v>
      </c>
      <c r="G128" s="185"/>
    </row>
    <row r="129" spans="1:7" x14ac:dyDescent="0.25">
      <c r="A129" s="178" t="s">
        <v>1319</v>
      </c>
      <c r="B129" s="282" t="s">
        <v>560</v>
      </c>
      <c r="C129" s="289" t="s">
        <v>814</v>
      </c>
      <c r="D129" s="289" t="s">
        <v>811</v>
      </c>
      <c r="E129" s="193"/>
      <c r="F129" s="289" t="s">
        <v>814</v>
      </c>
      <c r="G129" s="185"/>
    </row>
    <row r="130" spans="1:7" x14ac:dyDescent="0.25">
      <c r="A130" s="178" t="s">
        <v>1320</v>
      </c>
      <c r="B130" s="282" t="s">
        <v>560</v>
      </c>
      <c r="C130" s="289" t="s">
        <v>814</v>
      </c>
      <c r="D130" s="289" t="s">
        <v>811</v>
      </c>
      <c r="E130" s="193"/>
      <c r="F130" s="289" t="s">
        <v>814</v>
      </c>
      <c r="G130" s="185"/>
    </row>
    <row r="131" spans="1:7" x14ac:dyDescent="0.25">
      <c r="A131" s="178" t="s">
        <v>1321</v>
      </c>
      <c r="B131" s="282" t="s">
        <v>560</v>
      </c>
      <c r="C131" s="289" t="s">
        <v>814</v>
      </c>
      <c r="D131" s="289" t="s">
        <v>811</v>
      </c>
      <c r="E131" s="193"/>
      <c r="F131" s="289" t="s">
        <v>814</v>
      </c>
      <c r="G131" s="185"/>
    </row>
    <row r="132" spans="1:7" x14ac:dyDescent="0.25">
      <c r="A132" s="178" t="s">
        <v>1322</v>
      </c>
      <c r="B132" s="282" t="s">
        <v>560</v>
      </c>
      <c r="C132" s="289" t="s">
        <v>814</v>
      </c>
      <c r="D132" s="289" t="s">
        <v>811</v>
      </c>
      <c r="E132" s="193"/>
      <c r="F132" s="289" t="s">
        <v>814</v>
      </c>
      <c r="G132" s="185"/>
    </row>
    <row r="133" spans="1:7" x14ac:dyDescent="0.25">
      <c r="A133" s="178" t="s">
        <v>1323</v>
      </c>
      <c r="B133" s="282" t="s">
        <v>560</v>
      </c>
      <c r="C133" s="289" t="s">
        <v>814</v>
      </c>
      <c r="D133" s="289" t="s">
        <v>811</v>
      </c>
      <c r="E133" s="193"/>
      <c r="F133" s="289" t="s">
        <v>814</v>
      </c>
      <c r="G133" s="185"/>
    </row>
    <row r="134" spans="1:7" x14ac:dyDescent="0.25">
      <c r="A134" s="178" t="s">
        <v>1324</v>
      </c>
      <c r="B134" s="282" t="s">
        <v>560</v>
      </c>
      <c r="C134" s="289" t="s">
        <v>814</v>
      </c>
      <c r="D134" s="289" t="s">
        <v>811</v>
      </c>
      <c r="E134" s="193"/>
      <c r="F134" s="289" t="s">
        <v>814</v>
      </c>
      <c r="G134" s="185"/>
    </row>
    <row r="135" spans="1:7" x14ac:dyDescent="0.25">
      <c r="A135" s="178" t="s">
        <v>1325</v>
      </c>
      <c r="B135" s="282" t="s">
        <v>560</v>
      </c>
      <c r="C135" s="289" t="s">
        <v>814</v>
      </c>
      <c r="D135" s="289" t="s">
        <v>811</v>
      </c>
      <c r="E135" s="193"/>
      <c r="F135" s="289" t="s">
        <v>814</v>
      </c>
      <c r="G135" s="185"/>
    </row>
    <row r="136" spans="1:7" x14ac:dyDescent="0.25">
      <c r="A136" s="178" t="s">
        <v>1326</v>
      </c>
      <c r="B136" s="282" t="s">
        <v>560</v>
      </c>
      <c r="C136" s="289" t="s">
        <v>814</v>
      </c>
      <c r="D136" s="289" t="s">
        <v>811</v>
      </c>
      <c r="E136" s="193"/>
      <c r="F136" s="289" t="s">
        <v>814</v>
      </c>
      <c r="G136" s="185"/>
    </row>
    <row r="137" spans="1:7" x14ac:dyDescent="0.25">
      <c r="A137" s="178" t="s">
        <v>1327</v>
      </c>
      <c r="B137" s="282" t="s">
        <v>560</v>
      </c>
      <c r="C137" s="289" t="s">
        <v>814</v>
      </c>
      <c r="D137" s="289" t="s">
        <v>811</v>
      </c>
      <c r="E137" s="193"/>
      <c r="F137" s="289" t="s">
        <v>814</v>
      </c>
      <c r="G137" s="185"/>
    </row>
    <row r="138" spans="1:7" x14ac:dyDescent="0.25">
      <c r="A138" s="178" t="s">
        <v>1328</v>
      </c>
      <c r="B138" s="282" t="s">
        <v>560</v>
      </c>
      <c r="C138" s="289" t="s">
        <v>814</v>
      </c>
      <c r="D138" s="289" t="s">
        <v>811</v>
      </c>
      <c r="E138" s="193"/>
      <c r="F138" s="289" t="s">
        <v>814</v>
      </c>
      <c r="G138" s="185"/>
    </row>
    <row r="139" spans="1:7" x14ac:dyDescent="0.25">
      <c r="A139" s="178" t="s">
        <v>1329</v>
      </c>
      <c r="B139" s="282" t="s">
        <v>560</v>
      </c>
      <c r="C139" s="289" t="s">
        <v>814</v>
      </c>
      <c r="D139" s="289" t="s">
        <v>811</v>
      </c>
      <c r="E139" s="193"/>
      <c r="F139" s="289" t="s">
        <v>814</v>
      </c>
      <c r="G139" s="185"/>
    </row>
    <row r="140" spans="1:7" x14ac:dyDescent="0.25">
      <c r="A140" s="178" t="s">
        <v>1330</v>
      </c>
      <c r="B140" s="282" t="s">
        <v>560</v>
      </c>
      <c r="C140" s="289" t="s">
        <v>814</v>
      </c>
      <c r="D140" s="289" t="s">
        <v>811</v>
      </c>
      <c r="E140" s="193"/>
      <c r="F140" s="289" t="s">
        <v>814</v>
      </c>
      <c r="G140" s="185"/>
    </row>
    <row r="141" spans="1:7" x14ac:dyDescent="0.25">
      <c r="A141" s="178" t="s">
        <v>1331</v>
      </c>
      <c r="B141" s="282" t="s">
        <v>560</v>
      </c>
      <c r="C141" s="289" t="s">
        <v>814</v>
      </c>
      <c r="D141" s="289" t="s">
        <v>811</v>
      </c>
      <c r="E141" s="193"/>
      <c r="F141" s="289" t="s">
        <v>814</v>
      </c>
      <c r="G141" s="185"/>
    </row>
    <row r="142" spans="1:7" x14ac:dyDescent="0.25">
      <c r="A142" s="178" t="s">
        <v>1332</v>
      </c>
      <c r="B142" s="282" t="s">
        <v>560</v>
      </c>
      <c r="C142" s="289" t="s">
        <v>814</v>
      </c>
      <c r="D142" s="289" t="s">
        <v>811</v>
      </c>
      <c r="E142" s="193"/>
      <c r="F142" s="289" t="s">
        <v>814</v>
      </c>
      <c r="G142" s="185"/>
    </row>
    <row r="143" spans="1:7" x14ac:dyDescent="0.25">
      <c r="A143" s="178" t="s">
        <v>1333</v>
      </c>
      <c r="B143" s="282" t="s">
        <v>560</v>
      </c>
      <c r="C143" s="289" t="s">
        <v>814</v>
      </c>
      <c r="D143" s="289" t="s">
        <v>811</v>
      </c>
      <c r="E143" s="193"/>
      <c r="F143" s="289" t="s">
        <v>814</v>
      </c>
      <c r="G143" s="185"/>
    </row>
    <row r="144" spans="1:7" x14ac:dyDescent="0.25">
      <c r="A144" s="178" t="s">
        <v>1334</v>
      </c>
      <c r="B144" s="282" t="s">
        <v>560</v>
      </c>
      <c r="C144" s="289" t="s">
        <v>814</v>
      </c>
      <c r="D144" s="289" t="s">
        <v>811</v>
      </c>
      <c r="E144" s="193"/>
      <c r="F144" s="289" t="s">
        <v>814</v>
      </c>
      <c r="G144" s="185"/>
    </row>
    <row r="145" spans="1:7" x14ac:dyDescent="0.25">
      <c r="A145" s="178" t="s">
        <v>1335</v>
      </c>
      <c r="B145" s="282" t="s">
        <v>560</v>
      </c>
      <c r="C145" s="289" t="s">
        <v>814</v>
      </c>
      <c r="D145" s="289" t="s">
        <v>811</v>
      </c>
      <c r="E145" s="193"/>
      <c r="F145" s="289" t="s">
        <v>814</v>
      </c>
      <c r="G145" s="185"/>
    </row>
    <row r="146" spans="1:7" x14ac:dyDescent="0.25">
      <c r="A146" s="178" t="s">
        <v>1336</v>
      </c>
      <c r="B146" s="282" t="s">
        <v>560</v>
      </c>
      <c r="C146" s="289" t="s">
        <v>814</v>
      </c>
      <c r="D146" s="289" t="s">
        <v>811</v>
      </c>
      <c r="E146" s="193"/>
      <c r="F146" s="289" t="s">
        <v>814</v>
      </c>
      <c r="G146" s="185"/>
    </row>
    <row r="147" spans="1:7" x14ac:dyDescent="0.25">
      <c r="A147" s="178" t="s">
        <v>1337</v>
      </c>
      <c r="B147" s="282" t="s">
        <v>560</v>
      </c>
      <c r="C147" s="289" t="s">
        <v>814</v>
      </c>
      <c r="D147" s="289" t="s">
        <v>811</v>
      </c>
      <c r="E147" s="193"/>
      <c r="F147" s="289" t="s">
        <v>814</v>
      </c>
      <c r="G147" s="185"/>
    </row>
    <row r="148" spans="1:7" x14ac:dyDescent="0.25">
      <c r="A148" s="178" t="s">
        <v>1338</v>
      </c>
      <c r="B148" s="282" t="s">
        <v>560</v>
      </c>
      <c r="C148" s="289" t="s">
        <v>814</v>
      </c>
      <c r="D148" s="289" t="s">
        <v>811</v>
      </c>
      <c r="E148" s="193"/>
      <c r="F148" s="289" t="s">
        <v>814</v>
      </c>
      <c r="G148" s="185"/>
    </row>
    <row r="149" spans="1:7" x14ac:dyDescent="0.25">
      <c r="A149" s="178" t="s">
        <v>1339</v>
      </c>
      <c r="B149" s="282" t="s">
        <v>560</v>
      </c>
      <c r="C149" s="289" t="s">
        <v>814</v>
      </c>
      <c r="D149" s="289" t="s">
        <v>811</v>
      </c>
      <c r="E149" s="193"/>
      <c r="F149" s="289" t="s">
        <v>814</v>
      </c>
      <c r="G149" s="185"/>
    </row>
    <row r="150" spans="1:7" x14ac:dyDescent="0.25">
      <c r="A150" s="178" t="s">
        <v>1340</v>
      </c>
      <c r="B150" s="282" t="s">
        <v>560</v>
      </c>
      <c r="C150" s="289" t="s">
        <v>814</v>
      </c>
      <c r="D150" s="289" t="s">
        <v>811</v>
      </c>
      <c r="E150" s="193"/>
      <c r="F150" s="289" t="s">
        <v>814</v>
      </c>
      <c r="G150" s="185"/>
    </row>
    <row r="151" spans="1:7" x14ac:dyDescent="0.25">
      <c r="A151" s="178" t="s">
        <v>1341</v>
      </c>
      <c r="B151" s="282" t="s">
        <v>560</v>
      </c>
      <c r="C151" s="289" t="s">
        <v>814</v>
      </c>
      <c r="D151" s="289" t="s">
        <v>811</v>
      </c>
      <c r="E151" s="193"/>
      <c r="F151" s="289" t="s">
        <v>814</v>
      </c>
      <c r="G151" s="185"/>
    </row>
    <row r="152" spans="1:7" x14ac:dyDescent="0.25">
      <c r="A152" s="178" t="s">
        <v>1342</v>
      </c>
      <c r="B152" s="282" t="s">
        <v>560</v>
      </c>
      <c r="C152" s="289" t="s">
        <v>814</v>
      </c>
      <c r="D152" s="289" t="s">
        <v>811</v>
      </c>
      <c r="E152" s="193"/>
      <c r="F152" s="289" t="s">
        <v>814</v>
      </c>
      <c r="G152" s="185"/>
    </row>
    <row r="153" spans="1:7" x14ac:dyDescent="0.25">
      <c r="A153" s="178" t="s">
        <v>1343</v>
      </c>
      <c r="B153" s="282" t="s">
        <v>560</v>
      </c>
      <c r="C153" s="289" t="s">
        <v>814</v>
      </c>
      <c r="D153" s="289" t="s">
        <v>811</v>
      </c>
      <c r="E153" s="193"/>
      <c r="F153" s="289" t="s">
        <v>814</v>
      </c>
      <c r="G153" s="185"/>
    </row>
    <row r="154" spans="1:7" x14ac:dyDescent="0.25">
      <c r="A154" s="178" t="s">
        <v>1344</v>
      </c>
      <c r="B154" s="282" t="s">
        <v>560</v>
      </c>
      <c r="C154" s="289" t="s">
        <v>814</v>
      </c>
      <c r="D154" s="289" t="s">
        <v>811</v>
      </c>
      <c r="E154" s="193"/>
      <c r="F154" s="289" t="s">
        <v>814</v>
      </c>
      <c r="G154" s="185"/>
    </row>
    <row r="155" spans="1:7" x14ac:dyDescent="0.25">
      <c r="A155" s="178" t="s">
        <v>1345</v>
      </c>
      <c r="B155" s="282" t="s">
        <v>560</v>
      </c>
      <c r="C155" s="289" t="s">
        <v>814</v>
      </c>
      <c r="D155" s="289" t="s">
        <v>811</v>
      </c>
      <c r="E155" s="193"/>
      <c r="F155" s="289" t="s">
        <v>814</v>
      </c>
      <c r="G155" s="185"/>
    </row>
    <row r="156" spans="1:7" x14ac:dyDescent="0.25">
      <c r="A156" s="178" t="s">
        <v>1346</v>
      </c>
      <c r="B156" s="282" t="s">
        <v>560</v>
      </c>
      <c r="C156" s="289" t="s">
        <v>814</v>
      </c>
      <c r="D156" s="289" t="s">
        <v>811</v>
      </c>
      <c r="E156" s="193"/>
      <c r="F156" s="289" t="s">
        <v>814</v>
      </c>
      <c r="G156" s="185"/>
    </row>
    <row r="157" spans="1:7" x14ac:dyDescent="0.25">
      <c r="A157" s="178" t="s">
        <v>1347</v>
      </c>
      <c r="B157" s="282" t="s">
        <v>560</v>
      </c>
      <c r="C157" s="289" t="s">
        <v>814</v>
      </c>
      <c r="D157" s="289" t="s">
        <v>811</v>
      </c>
      <c r="E157" s="193"/>
      <c r="F157" s="289" t="s">
        <v>814</v>
      </c>
      <c r="G157" s="185"/>
    </row>
    <row r="158" spans="1:7" x14ac:dyDescent="0.25">
      <c r="A158" s="178" t="s">
        <v>1348</v>
      </c>
      <c r="B158" s="282" t="s">
        <v>560</v>
      </c>
      <c r="C158" s="289" t="s">
        <v>814</v>
      </c>
      <c r="D158" s="289" t="s">
        <v>811</v>
      </c>
      <c r="E158" s="193"/>
      <c r="F158" s="289" t="s">
        <v>814</v>
      </c>
      <c r="G158" s="185"/>
    </row>
    <row r="159" spans="1:7" x14ac:dyDescent="0.25">
      <c r="A159" s="178" t="s">
        <v>1349</v>
      </c>
      <c r="B159" s="282" t="s">
        <v>560</v>
      </c>
      <c r="C159" s="289" t="s">
        <v>814</v>
      </c>
      <c r="D159" s="289" t="s">
        <v>811</v>
      </c>
      <c r="E159" s="193"/>
      <c r="F159" s="289" t="s">
        <v>814</v>
      </c>
      <c r="G159" s="185"/>
    </row>
    <row r="160" spans="1:7" x14ac:dyDescent="0.25">
      <c r="A160" s="178" t="s">
        <v>1350</v>
      </c>
      <c r="B160" s="282" t="s">
        <v>560</v>
      </c>
      <c r="C160" s="289" t="s">
        <v>814</v>
      </c>
      <c r="D160" s="289" t="s">
        <v>811</v>
      </c>
      <c r="E160" s="193"/>
      <c r="F160" s="289" t="s">
        <v>814</v>
      </c>
      <c r="G160" s="185"/>
    </row>
    <row r="161" spans="1:7" x14ac:dyDescent="0.25">
      <c r="A161" s="178" t="s">
        <v>1351</v>
      </c>
      <c r="B161" s="282" t="s">
        <v>560</v>
      </c>
      <c r="C161" s="289" t="s">
        <v>814</v>
      </c>
      <c r="D161" s="289" t="s">
        <v>811</v>
      </c>
      <c r="E161" s="193"/>
      <c r="F161" s="289" t="s">
        <v>814</v>
      </c>
      <c r="G161" s="185"/>
    </row>
    <row r="162" spans="1:7" x14ac:dyDescent="0.25">
      <c r="A162" s="178" t="s">
        <v>1352</v>
      </c>
      <c r="B162" s="282" t="s">
        <v>560</v>
      </c>
      <c r="C162" s="289" t="s">
        <v>814</v>
      </c>
      <c r="D162" s="289" t="s">
        <v>811</v>
      </c>
      <c r="E162" s="193"/>
      <c r="F162" s="289" t="s">
        <v>814</v>
      </c>
      <c r="G162" s="185"/>
    </row>
    <row r="163" spans="1:7" x14ac:dyDescent="0.25">
      <c r="A163" s="178" t="s">
        <v>1353</v>
      </c>
      <c r="B163" s="282" t="s">
        <v>560</v>
      </c>
      <c r="C163" s="289" t="s">
        <v>814</v>
      </c>
      <c r="D163" s="289" t="s">
        <v>811</v>
      </c>
      <c r="E163" s="193"/>
      <c r="F163" s="289" t="s">
        <v>814</v>
      </c>
      <c r="G163" s="185"/>
    </row>
    <row r="164" spans="1:7" x14ac:dyDescent="0.25">
      <c r="A164" s="178" t="s">
        <v>1354</v>
      </c>
      <c r="B164" s="282" t="s">
        <v>560</v>
      </c>
      <c r="C164" s="289" t="s">
        <v>814</v>
      </c>
      <c r="D164" s="289" t="s">
        <v>811</v>
      </c>
      <c r="E164" s="193"/>
      <c r="F164" s="289" t="s">
        <v>814</v>
      </c>
      <c r="G164" s="185"/>
    </row>
    <row r="165" spans="1:7" x14ac:dyDescent="0.25">
      <c r="A165" s="178" t="s">
        <v>1355</v>
      </c>
      <c r="B165" s="282" t="s">
        <v>560</v>
      </c>
      <c r="C165" s="289" t="s">
        <v>814</v>
      </c>
      <c r="D165" s="289" t="s">
        <v>811</v>
      </c>
      <c r="E165" s="193"/>
      <c r="F165" s="289" t="s">
        <v>814</v>
      </c>
      <c r="G165" s="185"/>
    </row>
    <row r="166" spans="1:7" x14ac:dyDescent="0.25">
      <c r="A166" s="178" t="s">
        <v>1356</v>
      </c>
      <c r="B166" s="282" t="s">
        <v>560</v>
      </c>
      <c r="C166" s="289" t="s">
        <v>814</v>
      </c>
      <c r="D166" s="289" t="s">
        <v>811</v>
      </c>
      <c r="E166" s="193"/>
      <c r="F166" s="289" t="s">
        <v>814</v>
      </c>
      <c r="G166" s="185"/>
    </row>
    <row r="167" spans="1:7" x14ac:dyDescent="0.25">
      <c r="A167" s="178" t="s">
        <v>1357</v>
      </c>
      <c r="B167" s="282" t="s">
        <v>560</v>
      </c>
      <c r="C167" s="289" t="s">
        <v>814</v>
      </c>
      <c r="D167" s="289" t="s">
        <v>811</v>
      </c>
      <c r="E167" s="193"/>
      <c r="F167" s="289" t="s">
        <v>814</v>
      </c>
      <c r="G167" s="185"/>
    </row>
    <row r="168" spans="1:7" x14ac:dyDescent="0.25">
      <c r="A168" s="178" t="s">
        <v>1358</v>
      </c>
      <c r="B168" s="282" t="s">
        <v>560</v>
      </c>
      <c r="C168" s="289" t="s">
        <v>814</v>
      </c>
      <c r="D168" s="289" t="s">
        <v>811</v>
      </c>
      <c r="E168" s="193"/>
      <c r="F168" s="289" t="s">
        <v>814</v>
      </c>
      <c r="G168" s="185"/>
    </row>
    <row r="169" spans="1:7" x14ac:dyDescent="0.25">
      <c r="A169" s="178" t="s">
        <v>1359</v>
      </c>
      <c r="B169" s="282" t="s">
        <v>560</v>
      </c>
      <c r="C169" s="289" t="s">
        <v>814</v>
      </c>
      <c r="D169" s="289" t="s">
        <v>811</v>
      </c>
      <c r="E169" s="193"/>
      <c r="F169" s="289" t="s">
        <v>814</v>
      </c>
      <c r="G169" s="185"/>
    </row>
    <row r="170" spans="1:7" x14ac:dyDescent="0.25">
      <c r="A170" s="178" t="s">
        <v>1360</v>
      </c>
      <c r="B170" s="282" t="s">
        <v>560</v>
      </c>
      <c r="C170" s="289" t="s">
        <v>814</v>
      </c>
      <c r="D170" s="289" t="s">
        <v>811</v>
      </c>
      <c r="E170" s="193"/>
      <c r="F170" s="289" t="s">
        <v>814</v>
      </c>
      <c r="G170" s="185"/>
    </row>
    <row r="171" spans="1:7" x14ac:dyDescent="0.25">
      <c r="A171" s="44"/>
      <c r="B171" s="44" t="s">
        <v>591</v>
      </c>
      <c r="C171" s="44" t="s">
        <v>467</v>
      </c>
      <c r="D171" s="44" t="s">
        <v>468</v>
      </c>
      <c r="E171" s="44"/>
      <c r="F171" s="44" t="s">
        <v>435</v>
      </c>
      <c r="G171" s="44"/>
    </row>
    <row r="172" spans="1:7" x14ac:dyDescent="0.25">
      <c r="A172" s="178" t="s">
        <v>1361</v>
      </c>
      <c r="B172" s="178" t="s">
        <v>593</v>
      </c>
      <c r="C172" s="289" t="s">
        <v>814</v>
      </c>
      <c r="D172" s="289" t="s">
        <v>811</v>
      </c>
      <c r="E172" s="194"/>
      <c r="F172" s="289" t="s">
        <v>814</v>
      </c>
      <c r="G172" s="185"/>
    </row>
    <row r="173" spans="1:7" x14ac:dyDescent="0.25">
      <c r="A173" s="178" t="s">
        <v>1362</v>
      </c>
      <c r="B173" s="178" t="s">
        <v>595</v>
      </c>
      <c r="C173" s="289" t="s">
        <v>814</v>
      </c>
      <c r="D173" s="289" t="s">
        <v>811</v>
      </c>
      <c r="E173" s="194"/>
      <c r="F173" s="289" t="s">
        <v>814</v>
      </c>
      <c r="G173" s="185"/>
    </row>
    <row r="174" spans="1:7" x14ac:dyDescent="0.25">
      <c r="A174" s="178" t="s">
        <v>1363</v>
      </c>
      <c r="B174" s="178" t="s">
        <v>98</v>
      </c>
      <c r="C174" s="289" t="s">
        <v>814</v>
      </c>
      <c r="D174" s="289" t="s">
        <v>811</v>
      </c>
      <c r="E174" s="194"/>
      <c r="F174" s="289" t="s">
        <v>814</v>
      </c>
      <c r="G174" s="185"/>
    </row>
    <row r="175" spans="1:7" x14ac:dyDescent="0.25">
      <c r="A175" s="178" t="s">
        <v>1364</v>
      </c>
      <c r="B175" s="178"/>
      <c r="C175" s="193"/>
      <c r="D175" s="193"/>
      <c r="E175" s="194"/>
      <c r="F175" s="193"/>
      <c r="G175" s="185"/>
    </row>
    <row r="176" spans="1:7" x14ac:dyDescent="0.25">
      <c r="A176" s="178" t="s">
        <v>1365</v>
      </c>
      <c r="B176" s="178"/>
      <c r="C176" s="193"/>
      <c r="D176" s="193"/>
      <c r="E176" s="194"/>
      <c r="F176" s="193"/>
      <c r="G176" s="185"/>
    </row>
    <row r="177" spans="1:7" x14ac:dyDescent="0.25">
      <c r="A177" s="178" t="s">
        <v>1366</v>
      </c>
      <c r="B177" s="178"/>
      <c r="C177" s="193"/>
      <c r="D177" s="193"/>
      <c r="E177" s="194"/>
      <c r="F177" s="193"/>
      <c r="G177" s="185"/>
    </row>
    <row r="178" spans="1:7" x14ac:dyDescent="0.25">
      <c r="A178" s="178" t="s">
        <v>1367</v>
      </c>
      <c r="B178" s="178"/>
      <c r="C178" s="193"/>
      <c r="D178" s="193"/>
      <c r="E178" s="194"/>
      <c r="F178" s="193"/>
      <c r="G178" s="185"/>
    </row>
    <row r="179" spans="1:7" x14ac:dyDescent="0.25">
      <c r="A179" s="178" t="s">
        <v>1368</v>
      </c>
      <c r="B179" s="178"/>
      <c r="C179" s="193"/>
      <c r="D179" s="193"/>
      <c r="E179" s="194"/>
      <c r="F179" s="193"/>
      <c r="G179" s="185"/>
    </row>
    <row r="180" spans="1:7" x14ac:dyDescent="0.25">
      <c r="A180" s="178" t="s">
        <v>1369</v>
      </c>
      <c r="B180" s="178"/>
      <c r="C180" s="193"/>
      <c r="D180" s="193"/>
      <c r="E180" s="194"/>
      <c r="F180" s="193"/>
      <c r="G180" s="185"/>
    </row>
    <row r="181" spans="1:7" x14ac:dyDescent="0.25">
      <c r="A181" s="44"/>
      <c r="B181" s="44" t="s">
        <v>603</v>
      </c>
      <c r="C181" s="44" t="s">
        <v>467</v>
      </c>
      <c r="D181" s="44" t="s">
        <v>468</v>
      </c>
      <c r="E181" s="44"/>
      <c r="F181" s="44" t="s">
        <v>435</v>
      </c>
      <c r="G181" s="44"/>
    </row>
    <row r="182" spans="1:7" x14ac:dyDescent="0.25">
      <c r="A182" s="178" t="s">
        <v>1370</v>
      </c>
      <c r="B182" s="178" t="s">
        <v>605</v>
      </c>
      <c r="C182" s="289" t="s">
        <v>814</v>
      </c>
      <c r="D182" s="289" t="s">
        <v>811</v>
      </c>
      <c r="E182" s="194"/>
      <c r="F182" s="289" t="s">
        <v>814</v>
      </c>
      <c r="G182" s="185"/>
    </row>
    <row r="183" spans="1:7" x14ac:dyDescent="0.25">
      <c r="A183" s="178" t="s">
        <v>1371</v>
      </c>
      <c r="B183" s="178" t="s">
        <v>607</v>
      </c>
      <c r="C183" s="289" t="s">
        <v>814</v>
      </c>
      <c r="D183" s="289" t="s">
        <v>811</v>
      </c>
      <c r="E183" s="194"/>
      <c r="F183" s="289" t="s">
        <v>814</v>
      </c>
      <c r="G183" s="185"/>
    </row>
    <row r="184" spans="1:7" x14ac:dyDescent="0.25">
      <c r="A184" s="178" t="s">
        <v>1372</v>
      </c>
      <c r="B184" s="178" t="s">
        <v>98</v>
      </c>
      <c r="C184" s="289" t="s">
        <v>814</v>
      </c>
      <c r="D184" s="289" t="s">
        <v>811</v>
      </c>
      <c r="E184" s="194"/>
      <c r="F184" s="289" t="s">
        <v>814</v>
      </c>
      <c r="G184" s="185"/>
    </row>
    <row r="185" spans="1:7" x14ac:dyDescent="0.25">
      <c r="A185" s="178" t="s">
        <v>1373</v>
      </c>
      <c r="B185" s="178"/>
      <c r="C185" s="178"/>
      <c r="D185" s="178"/>
      <c r="E185" s="176"/>
      <c r="F185" s="178"/>
      <c r="G185" s="185"/>
    </row>
    <row r="186" spans="1:7" x14ac:dyDescent="0.25">
      <c r="A186" s="178" t="s">
        <v>1374</v>
      </c>
      <c r="B186" s="178"/>
      <c r="C186" s="178"/>
      <c r="D186" s="178"/>
      <c r="E186" s="176"/>
      <c r="F186" s="178"/>
      <c r="G186" s="185"/>
    </row>
    <row r="187" spans="1:7" x14ac:dyDescent="0.25">
      <c r="A187" s="178" t="s">
        <v>1375</v>
      </c>
      <c r="B187" s="178"/>
      <c r="C187" s="178"/>
      <c r="D187" s="178"/>
      <c r="E187" s="176"/>
      <c r="F187" s="178"/>
      <c r="G187" s="185"/>
    </row>
    <row r="188" spans="1:7" x14ac:dyDescent="0.25">
      <c r="A188" s="178" t="s">
        <v>1376</v>
      </c>
      <c r="B188" s="178"/>
      <c r="C188" s="178"/>
      <c r="D188" s="178"/>
      <c r="E188" s="176"/>
      <c r="F188" s="178"/>
      <c r="G188" s="185"/>
    </row>
    <row r="189" spans="1:7" x14ac:dyDescent="0.25">
      <c r="A189" s="178" t="s">
        <v>1377</v>
      </c>
      <c r="B189" s="178"/>
      <c r="C189" s="178"/>
      <c r="D189" s="178"/>
      <c r="E189" s="176"/>
      <c r="F189" s="178"/>
      <c r="G189" s="185"/>
    </row>
    <row r="190" spans="1:7" x14ac:dyDescent="0.25">
      <c r="A190" s="178" t="s">
        <v>1378</v>
      </c>
      <c r="B190" s="178"/>
      <c r="C190" s="178"/>
      <c r="D190" s="178"/>
      <c r="E190" s="176"/>
      <c r="F190" s="178"/>
      <c r="G190" s="185"/>
    </row>
    <row r="191" spans="1:7" x14ac:dyDescent="0.25">
      <c r="A191" s="44"/>
      <c r="B191" s="44" t="s">
        <v>615</v>
      </c>
      <c r="C191" s="44" t="s">
        <v>467</v>
      </c>
      <c r="D191" s="44" t="s">
        <v>468</v>
      </c>
      <c r="E191" s="44"/>
      <c r="F191" s="44" t="s">
        <v>435</v>
      </c>
      <c r="G191" s="44"/>
    </row>
    <row r="192" spans="1:7" x14ac:dyDescent="0.25">
      <c r="A192" s="178" t="s">
        <v>1379</v>
      </c>
      <c r="B192" s="186" t="s">
        <v>617</v>
      </c>
      <c r="C192" s="289" t="s">
        <v>814</v>
      </c>
      <c r="D192" s="289" t="s">
        <v>811</v>
      </c>
      <c r="E192" s="194"/>
      <c r="F192" s="289" t="s">
        <v>814</v>
      </c>
      <c r="G192" s="185"/>
    </row>
    <row r="193" spans="1:7" x14ac:dyDescent="0.25">
      <c r="A193" s="178" t="s">
        <v>1380</v>
      </c>
      <c r="B193" s="186" t="s">
        <v>619</v>
      </c>
      <c r="C193" s="289" t="s">
        <v>814</v>
      </c>
      <c r="D193" s="289" t="s">
        <v>811</v>
      </c>
      <c r="E193" s="194"/>
      <c r="F193" s="289" t="s">
        <v>814</v>
      </c>
      <c r="G193" s="185"/>
    </row>
    <row r="194" spans="1:7" x14ac:dyDescent="0.25">
      <c r="A194" s="178" t="s">
        <v>1381</v>
      </c>
      <c r="B194" s="186" t="s">
        <v>621</v>
      </c>
      <c r="C194" s="289" t="s">
        <v>814</v>
      </c>
      <c r="D194" s="289" t="s">
        <v>811</v>
      </c>
      <c r="E194" s="193"/>
      <c r="F194" s="289" t="s">
        <v>814</v>
      </c>
      <c r="G194" s="185"/>
    </row>
    <row r="195" spans="1:7" x14ac:dyDescent="0.25">
      <c r="A195" s="178" t="s">
        <v>1382</v>
      </c>
      <c r="B195" s="186" t="s">
        <v>623</v>
      </c>
      <c r="C195" s="289" t="s">
        <v>814</v>
      </c>
      <c r="D195" s="289" t="s">
        <v>811</v>
      </c>
      <c r="E195" s="193"/>
      <c r="F195" s="289" t="s">
        <v>814</v>
      </c>
      <c r="G195" s="185"/>
    </row>
    <row r="196" spans="1:7" x14ac:dyDescent="0.25">
      <c r="A196" s="178" t="s">
        <v>1383</v>
      </c>
      <c r="B196" s="186" t="s">
        <v>625</v>
      </c>
      <c r="C196" s="289" t="s">
        <v>814</v>
      </c>
      <c r="D196" s="289" t="s">
        <v>811</v>
      </c>
      <c r="E196" s="193"/>
      <c r="F196" s="289" t="s">
        <v>814</v>
      </c>
      <c r="G196" s="185"/>
    </row>
    <row r="197" spans="1:7" x14ac:dyDescent="0.25">
      <c r="A197" s="178" t="s">
        <v>1874</v>
      </c>
      <c r="B197" s="183"/>
      <c r="C197" s="193"/>
      <c r="D197" s="193"/>
      <c r="E197" s="193"/>
      <c r="F197" s="193"/>
      <c r="G197" s="185"/>
    </row>
    <row r="198" spans="1:7" x14ac:dyDescent="0.25">
      <c r="A198" s="215" t="s">
        <v>1875</v>
      </c>
      <c r="B198" s="183"/>
      <c r="C198" s="193"/>
      <c r="D198" s="193"/>
      <c r="E198" s="193"/>
      <c r="F198" s="193"/>
      <c r="G198" s="185"/>
    </row>
    <row r="199" spans="1:7" x14ac:dyDescent="0.25">
      <c r="A199" s="215" t="s">
        <v>1876</v>
      </c>
      <c r="B199" s="186"/>
      <c r="C199" s="193"/>
      <c r="D199" s="193"/>
      <c r="E199" s="193"/>
      <c r="F199" s="193"/>
      <c r="G199" s="185"/>
    </row>
    <row r="200" spans="1:7" x14ac:dyDescent="0.25">
      <c r="A200" s="215" t="s">
        <v>1877</v>
      </c>
      <c r="B200" s="186"/>
      <c r="C200" s="193"/>
      <c r="D200" s="193"/>
      <c r="E200" s="193"/>
      <c r="F200" s="193"/>
      <c r="G200" s="185"/>
    </row>
    <row r="201" spans="1:7" x14ac:dyDescent="0.25">
      <c r="A201" s="44"/>
      <c r="B201" s="44" t="s">
        <v>630</v>
      </c>
      <c r="C201" s="44" t="s">
        <v>467</v>
      </c>
      <c r="D201" s="44" t="s">
        <v>468</v>
      </c>
      <c r="E201" s="44"/>
      <c r="F201" s="44" t="s">
        <v>435</v>
      </c>
      <c r="G201" s="44"/>
    </row>
    <row r="202" spans="1:7" x14ac:dyDescent="0.25">
      <c r="A202" s="178" t="s">
        <v>1384</v>
      </c>
      <c r="B202" s="178" t="s">
        <v>632</v>
      </c>
      <c r="C202" s="289" t="s">
        <v>814</v>
      </c>
      <c r="D202" s="289" t="s">
        <v>811</v>
      </c>
      <c r="E202" s="194"/>
      <c r="F202" s="289" t="s">
        <v>814</v>
      </c>
      <c r="G202" s="185"/>
    </row>
    <row r="203" spans="1:7" x14ac:dyDescent="0.25">
      <c r="A203" s="178" t="s">
        <v>1878</v>
      </c>
      <c r="B203" s="187"/>
      <c r="C203" s="193"/>
      <c r="D203" s="193"/>
      <c r="E203" s="194"/>
      <c r="F203" s="193"/>
      <c r="G203" s="185"/>
    </row>
    <row r="204" spans="1:7" x14ac:dyDescent="0.25">
      <c r="A204" s="215" t="s">
        <v>1879</v>
      </c>
      <c r="B204" s="187"/>
      <c r="C204" s="193"/>
      <c r="D204" s="193"/>
      <c r="E204" s="194"/>
      <c r="F204" s="193"/>
      <c r="G204" s="185"/>
    </row>
    <row r="205" spans="1:7" x14ac:dyDescent="0.25">
      <c r="A205" s="215" t="s">
        <v>1880</v>
      </c>
      <c r="B205" s="187"/>
      <c r="C205" s="193"/>
      <c r="D205" s="193"/>
      <c r="E205" s="194"/>
      <c r="F205" s="193"/>
      <c r="G205" s="185"/>
    </row>
    <row r="206" spans="1:7" x14ac:dyDescent="0.25">
      <c r="A206" s="215" t="s">
        <v>1881</v>
      </c>
      <c r="B206" s="187"/>
      <c r="C206" s="193"/>
      <c r="D206" s="193"/>
      <c r="E206" s="194"/>
      <c r="F206" s="193"/>
      <c r="G206" s="185"/>
    </row>
    <row r="207" spans="1:7" x14ac:dyDescent="0.25">
      <c r="A207" s="215" t="s">
        <v>1882</v>
      </c>
      <c r="B207" s="185"/>
      <c r="C207" s="185"/>
      <c r="D207" s="185"/>
      <c r="E207" s="185"/>
      <c r="F207" s="185"/>
      <c r="G207" s="185"/>
    </row>
    <row r="208" spans="1:7" x14ac:dyDescent="0.25">
      <c r="A208" s="215" t="s">
        <v>1883</v>
      </c>
      <c r="B208" s="185"/>
      <c r="C208" s="185"/>
      <c r="D208" s="185"/>
      <c r="E208" s="185"/>
      <c r="F208" s="185"/>
      <c r="G208" s="185"/>
    </row>
    <row r="209" spans="1:7" x14ac:dyDescent="0.25">
      <c r="A209" s="215" t="s">
        <v>1884</v>
      </c>
      <c r="B209" s="185"/>
      <c r="C209" s="185"/>
      <c r="D209" s="185"/>
      <c r="E209" s="185"/>
      <c r="F209" s="185"/>
      <c r="G209" s="185"/>
    </row>
    <row r="210" spans="1:7" ht="18.75" x14ac:dyDescent="0.25">
      <c r="A210" s="126"/>
      <c r="B210" s="206" t="s">
        <v>1202</v>
      </c>
      <c r="C210" s="205"/>
      <c r="D210" s="205"/>
      <c r="E210" s="205"/>
      <c r="F210" s="205"/>
      <c r="G210" s="205"/>
    </row>
    <row r="211" spans="1:7" x14ac:dyDescent="0.25">
      <c r="A211" s="44"/>
      <c r="B211" s="44" t="s">
        <v>637</v>
      </c>
      <c r="C211" s="44" t="s">
        <v>638</v>
      </c>
      <c r="D211" s="44" t="s">
        <v>639</v>
      </c>
      <c r="E211" s="44"/>
      <c r="F211" s="44" t="s">
        <v>467</v>
      </c>
      <c r="G211" s="44" t="s">
        <v>640</v>
      </c>
    </row>
    <row r="212" spans="1:7" x14ac:dyDescent="0.25">
      <c r="A212" s="178" t="s">
        <v>1385</v>
      </c>
      <c r="B212" s="185" t="s">
        <v>642</v>
      </c>
      <c r="C212" s="289" t="s">
        <v>814</v>
      </c>
      <c r="D212" s="178"/>
      <c r="E212" s="188"/>
      <c r="F212" s="189"/>
      <c r="G212" s="189"/>
    </row>
    <row r="213" spans="1:7" x14ac:dyDescent="0.25">
      <c r="A213" s="188"/>
      <c r="B213" s="190"/>
      <c r="C213" s="188"/>
      <c r="D213" s="188"/>
      <c r="E213" s="188"/>
      <c r="F213" s="189"/>
      <c r="G213" s="189"/>
    </row>
    <row r="214" spans="1:7" x14ac:dyDescent="0.25">
      <c r="A214" s="178"/>
      <c r="B214" s="185" t="s">
        <v>643</v>
      </c>
      <c r="C214" s="188"/>
      <c r="D214" s="188"/>
      <c r="E214" s="188"/>
      <c r="F214" s="189"/>
      <c r="G214" s="189"/>
    </row>
    <row r="215" spans="1:7" x14ac:dyDescent="0.25">
      <c r="A215" s="178" t="s">
        <v>1386</v>
      </c>
      <c r="B215" s="282" t="s">
        <v>560</v>
      </c>
      <c r="C215" s="289" t="s">
        <v>814</v>
      </c>
      <c r="D215" s="289" t="s">
        <v>814</v>
      </c>
      <c r="E215" s="188"/>
      <c r="F215" s="195" t="str">
        <f>IF($C$239=0,"",IF(C215="[for completion]","",IF(C215="","",C215/$C$239)))</f>
        <v/>
      </c>
      <c r="G215" s="195" t="str">
        <f>IF($D$239=0,"",IF(D215="[for completion]","",IF(D215="","",D215/$D$239)))</f>
        <v/>
      </c>
    </row>
    <row r="216" spans="1:7" x14ac:dyDescent="0.25">
      <c r="A216" s="178" t="s">
        <v>1387</v>
      </c>
      <c r="B216" s="282" t="s">
        <v>560</v>
      </c>
      <c r="C216" s="289" t="s">
        <v>814</v>
      </c>
      <c r="D216" s="289" t="s">
        <v>814</v>
      </c>
      <c r="E216" s="188"/>
      <c r="F216" s="195" t="str">
        <f t="shared" ref="F216:F238" si="4">IF($C$239=0,"",IF(C216="[for completion]","",IF(C216="","",C216/$C$239)))</f>
        <v/>
      </c>
      <c r="G216" s="195" t="str">
        <f t="shared" ref="G216:G238" si="5">IF($D$239=0,"",IF(D216="[for completion]","",IF(D216="","",D216/$D$239)))</f>
        <v/>
      </c>
    </row>
    <row r="217" spans="1:7" x14ac:dyDescent="0.25">
      <c r="A217" s="178" t="s">
        <v>1388</v>
      </c>
      <c r="B217" s="282" t="s">
        <v>560</v>
      </c>
      <c r="C217" s="289" t="s">
        <v>814</v>
      </c>
      <c r="D217" s="289" t="s">
        <v>814</v>
      </c>
      <c r="E217" s="188"/>
      <c r="F217" s="195" t="str">
        <f t="shared" si="4"/>
        <v/>
      </c>
      <c r="G217" s="195" t="str">
        <f t="shared" si="5"/>
        <v/>
      </c>
    </row>
    <row r="218" spans="1:7" x14ac:dyDescent="0.25">
      <c r="A218" s="178" t="s">
        <v>1389</v>
      </c>
      <c r="B218" s="282" t="s">
        <v>560</v>
      </c>
      <c r="C218" s="289" t="s">
        <v>814</v>
      </c>
      <c r="D218" s="289" t="s">
        <v>814</v>
      </c>
      <c r="E218" s="188"/>
      <c r="F218" s="195" t="str">
        <f t="shared" si="4"/>
        <v/>
      </c>
      <c r="G218" s="195" t="str">
        <f t="shared" si="5"/>
        <v/>
      </c>
    </row>
    <row r="219" spans="1:7" x14ac:dyDescent="0.25">
      <c r="A219" s="178" t="s">
        <v>1390</v>
      </c>
      <c r="B219" s="282" t="s">
        <v>560</v>
      </c>
      <c r="C219" s="289" t="s">
        <v>814</v>
      </c>
      <c r="D219" s="289" t="s">
        <v>814</v>
      </c>
      <c r="E219" s="188"/>
      <c r="F219" s="195" t="str">
        <f t="shared" si="4"/>
        <v/>
      </c>
      <c r="G219" s="195" t="str">
        <f t="shared" si="5"/>
        <v/>
      </c>
    </row>
    <row r="220" spans="1:7" x14ac:dyDescent="0.25">
      <c r="A220" s="178" t="s">
        <v>1391</v>
      </c>
      <c r="B220" s="282" t="s">
        <v>560</v>
      </c>
      <c r="C220" s="289" t="s">
        <v>814</v>
      </c>
      <c r="D220" s="289" t="s">
        <v>814</v>
      </c>
      <c r="E220" s="188"/>
      <c r="F220" s="195" t="str">
        <f t="shared" si="4"/>
        <v/>
      </c>
      <c r="G220" s="195" t="str">
        <f t="shared" si="5"/>
        <v/>
      </c>
    </row>
    <row r="221" spans="1:7" x14ac:dyDescent="0.25">
      <c r="A221" s="178" t="s">
        <v>1392</v>
      </c>
      <c r="B221" s="282" t="s">
        <v>560</v>
      </c>
      <c r="C221" s="289" t="s">
        <v>814</v>
      </c>
      <c r="D221" s="289" t="s">
        <v>814</v>
      </c>
      <c r="E221" s="188"/>
      <c r="F221" s="195" t="str">
        <f t="shared" si="4"/>
        <v/>
      </c>
      <c r="G221" s="195" t="str">
        <f t="shared" si="5"/>
        <v/>
      </c>
    </row>
    <row r="222" spans="1:7" x14ac:dyDescent="0.25">
      <c r="A222" s="178" t="s">
        <v>1393</v>
      </c>
      <c r="B222" s="282" t="s">
        <v>560</v>
      </c>
      <c r="C222" s="289" t="s">
        <v>814</v>
      </c>
      <c r="D222" s="289" t="s">
        <v>814</v>
      </c>
      <c r="E222" s="188"/>
      <c r="F222" s="195" t="str">
        <f t="shared" si="4"/>
        <v/>
      </c>
      <c r="G222" s="195" t="str">
        <f t="shared" si="5"/>
        <v/>
      </c>
    </row>
    <row r="223" spans="1:7" x14ac:dyDescent="0.25">
      <c r="A223" s="178" t="s">
        <v>1394</v>
      </c>
      <c r="B223" s="282" t="s">
        <v>560</v>
      </c>
      <c r="C223" s="289" t="s">
        <v>814</v>
      </c>
      <c r="D223" s="289" t="s">
        <v>814</v>
      </c>
      <c r="E223" s="188"/>
      <c r="F223" s="195" t="str">
        <f t="shared" si="4"/>
        <v/>
      </c>
      <c r="G223" s="195" t="str">
        <f t="shared" si="5"/>
        <v/>
      </c>
    </row>
    <row r="224" spans="1:7" x14ac:dyDescent="0.25">
      <c r="A224" s="178" t="s">
        <v>1395</v>
      </c>
      <c r="B224" s="282" t="s">
        <v>560</v>
      </c>
      <c r="C224" s="289" t="s">
        <v>814</v>
      </c>
      <c r="D224" s="289" t="s">
        <v>814</v>
      </c>
      <c r="E224" s="185"/>
      <c r="F224" s="195" t="str">
        <f t="shared" si="4"/>
        <v/>
      </c>
      <c r="G224" s="195" t="str">
        <f t="shared" si="5"/>
        <v/>
      </c>
    </row>
    <row r="225" spans="1:7" x14ac:dyDescent="0.25">
      <c r="A225" s="178" t="s">
        <v>1396</v>
      </c>
      <c r="B225" s="282" t="s">
        <v>560</v>
      </c>
      <c r="C225" s="289" t="s">
        <v>814</v>
      </c>
      <c r="D225" s="289" t="s">
        <v>814</v>
      </c>
      <c r="E225" s="185"/>
      <c r="F225" s="195" t="str">
        <f t="shared" si="4"/>
        <v/>
      </c>
      <c r="G225" s="195" t="str">
        <f t="shared" si="5"/>
        <v/>
      </c>
    </row>
    <row r="226" spans="1:7" x14ac:dyDescent="0.25">
      <c r="A226" s="178" t="s">
        <v>1397</v>
      </c>
      <c r="B226" s="282" t="s">
        <v>560</v>
      </c>
      <c r="C226" s="289" t="s">
        <v>814</v>
      </c>
      <c r="D226" s="289" t="s">
        <v>814</v>
      </c>
      <c r="E226" s="185"/>
      <c r="F226" s="195" t="str">
        <f t="shared" si="4"/>
        <v/>
      </c>
      <c r="G226" s="195" t="str">
        <f t="shared" si="5"/>
        <v/>
      </c>
    </row>
    <row r="227" spans="1:7" x14ac:dyDescent="0.25">
      <c r="A227" s="178" t="s">
        <v>1398</v>
      </c>
      <c r="B227" s="282" t="s">
        <v>560</v>
      </c>
      <c r="C227" s="289" t="s">
        <v>814</v>
      </c>
      <c r="D227" s="289" t="s">
        <v>814</v>
      </c>
      <c r="E227" s="185"/>
      <c r="F227" s="195" t="str">
        <f t="shared" si="4"/>
        <v/>
      </c>
      <c r="G227" s="195" t="str">
        <f t="shared" si="5"/>
        <v/>
      </c>
    </row>
    <row r="228" spans="1:7" x14ac:dyDescent="0.25">
      <c r="A228" s="178" t="s">
        <v>1399</v>
      </c>
      <c r="B228" s="282" t="s">
        <v>560</v>
      </c>
      <c r="C228" s="289" t="s">
        <v>814</v>
      </c>
      <c r="D228" s="289" t="s">
        <v>814</v>
      </c>
      <c r="E228" s="185"/>
      <c r="F228" s="195" t="str">
        <f t="shared" si="4"/>
        <v/>
      </c>
      <c r="G228" s="195" t="str">
        <f t="shared" si="5"/>
        <v/>
      </c>
    </row>
    <row r="229" spans="1:7" x14ac:dyDescent="0.25">
      <c r="A229" s="178" t="s">
        <v>1400</v>
      </c>
      <c r="B229" s="282" t="s">
        <v>560</v>
      </c>
      <c r="C229" s="289" t="s">
        <v>814</v>
      </c>
      <c r="D229" s="289" t="s">
        <v>814</v>
      </c>
      <c r="E229" s="185"/>
      <c r="F229" s="195" t="str">
        <f t="shared" si="4"/>
        <v/>
      </c>
      <c r="G229" s="195" t="str">
        <f t="shared" si="5"/>
        <v/>
      </c>
    </row>
    <row r="230" spans="1:7" x14ac:dyDescent="0.25">
      <c r="A230" s="178" t="s">
        <v>1401</v>
      </c>
      <c r="B230" s="282" t="s">
        <v>560</v>
      </c>
      <c r="C230" s="289" t="s">
        <v>814</v>
      </c>
      <c r="D230" s="289" t="s">
        <v>814</v>
      </c>
      <c r="E230" s="178"/>
      <c r="F230" s="195" t="str">
        <f t="shared" si="4"/>
        <v/>
      </c>
      <c r="G230" s="195" t="str">
        <f t="shared" si="5"/>
        <v/>
      </c>
    </row>
    <row r="231" spans="1:7" x14ac:dyDescent="0.25">
      <c r="A231" s="178" t="s">
        <v>1402</v>
      </c>
      <c r="B231" s="282" t="s">
        <v>560</v>
      </c>
      <c r="C231" s="289" t="s">
        <v>814</v>
      </c>
      <c r="D231" s="289" t="s">
        <v>814</v>
      </c>
      <c r="E231" s="181"/>
      <c r="F231" s="195" t="str">
        <f t="shared" si="4"/>
        <v/>
      </c>
      <c r="G231" s="195" t="str">
        <f t="shared" si="5"/>
        <v/>
      </c>
    </row>
    <row r="232" spans="1:7" x14ac:dyDescent="0.25">
      <c r="A232" s="178" t="s">
        <v>1403</v>
      </c>
      <c r="B232" s="282" t="s">
        <v>560</v>
      </c>
      <c r="C232" s="289" t="s">
        <v>814</v>
      </c>
      <c r="D232" s="289" t="s">
        <v>814</v>
      </c>
      <c r="E232" s="181"/>
      <c r="F232" s="195" t="str">
        <f t="shared" si="4"/>
        <v/>
      </c>
      <c r="G232" s="195" t="str">
        <f t="shared" si="5"/>
        <v/>
      </c>
    </row>
    <row r="233" spans="1:7" x14ac:dyDescent="0.25">
      <c r="A233" s="178" t="s">
        <v>1404</v>
      </c>
      <c r="B233" s="282" t="s">
        <v>560</v>
      </c>
      <c r="C233" s="289" t="s">
        <v>814</v>
      </c>
      <c r="D233" s="289" t="s">
        <v>814</v>
      </c>
      <c r="E233" s="181"/>
      <c r="F233" s="195" t="str">
        <f t="shared" si="4"/>
        <v/>
      </c>
      <c r="G233" s="195" t="str">
        <f t="shared" si="5"/>
        <v/>
      </c>
    </row>
    <row r="234" spans="1:7" x14ac:dyDescent="0.25">
      <c r="A234" s="178" t="s">
        <v>1405</v>
      </c>
      <c r="B234" s="282" t="s">
        <v>560</v>
      </c>
      <c r="C234" s="289" t="s">
        <v>814</v>
      </c>
      <c r="D234" s="289" t="s">
        <v>814</v>
      </c>
      <c r="E234" s="181"/>
      <c r="F234" s="195" t="str">
        <f t="shared" si="4"/>
        <v/>
      </c>
      <c r="G234" s="195" t="str">
        <f t="shared" si="5"/>
        <v/>
      </c>
    </row>
    <row r="235" spans="1:7" x14ac:dyDescent="0.25">
      <c r="A235" s="178" t="s">
        <v>1406</v>
      </c>
      <c r="B235" s="282" t="s">
        <v>560</v>
      </c>
      <c r="C235" s="289" t="s">
        <v>814</v>
      </c>
      <c r="D235" s="289" t="s">
        <v>814</v>
      </c>
      <c r="E235" s="181"/>
      <c r="F235" s="195" t="str">
        <f t="shared" si="4"/>
        <v/>
      </c>
      <c r="G235" s="195" t="str">
        <f t="shared" si="5"/>
        <v/>
      </c>
    </row>
    <row r="236" spans="1:7" x14ac:dyDescent="0.25">
      <c r="A236" s="178" t="s">
        <v>1407</v>
      </c>
      <c r="B236" s="282" t="s">
        <v>560</v>
      </c>
      <c r="C236" s="289" t="s">
        <v>814</v>
      </c>
      <c r="D236" s="289" t="s">
        <v>814</v>
      </c>
      <c r="E236" s="181"/>
      <c r="F236" s="195" t="str">
        <f t="shared" si="4"/>
        <v/>
      </c>
      <c r="G236" s="195" t="str">
        <f t="shared" si="5"/>
        <v/>
      </c>
    </row>
    <row r="237" spans="1:7" x14ac:dyDescent="0.25">
      <c r="A237" s="178" t="s">
        <v>1408</v>
      </c>
      <c r="B237" s="282" t="s">
        <v>560</v>
      </c>
      <c r="C237" s="289" t="s">
        <v>814</v>
      </c>
      <c r="D237" s="289" t="s">
        <v>814</v>
      </c>
      <c r="E237" s="181"/>
      <c r="F237" s="195" t="str">
        <f t="shared" si="4"/>
        <v/>
      </c>
      <c r="G237" s="195" t="str">
        <f t="shared" si="5"/>
        <v/>
      </c>
    </row>
    <row r="238" spans="1:7" x14ac:dyDescent="0.25">
      <c r="A238" s="178" t="s">
        <v>1409</v>
      </c>
      <c r="B238" s="282" t="s">
        <v>560</v>
      </c>
      <c r="C238" s="289" t="s">
        <v>814</v>
      </c>
      <c r="D238" s="289" t="s">
        <v>814</v>
      </c>
      <c r="E238" s="181"/>
      <c r="F238" s="195" t="str">
        <f t="shared" si="4"/>
        <v/>
      </c>
      <c r="G238" s="195" t="str">
        <f t="shared" si="5"/>
        <v/>
      </c>
    </row>
    <row r="239" spans="1:7" x14ac:dyDescent="0.25">
      <c r="A239" s="178" t="s">
        <v>1410</v>
      </c>
      <c r="B239" s="191" t="s">
        <v>100</v>
      </c>
      <c r="C239" s="201">
        <f>SUM(C215:C238)</f>
        <v>0</v>
      </c>
      <c r="D239" s="199">
        <f>SUM(D215:D238)</f>
        <v>0</v>
      </c>
      <c r="E239" s="181"/>
      <c r="F239" s="200">
        <f>SUM(F215:F238)</f>
        <v>0</v>
      </c>
      <c r="G239" s="200">
        <f>SUM(G215:G238)</f>
        <v>0</v>
      </c>
    </row>
    <row r="240" spans="1:7" x14ac:dyDescent="0.25">
      <c r="A240" s="44"/>
      <c r="B240" s="44" t="s">
        <v>669</v>
      </c>
      <c r="C240" s="44" t="s">
        <v>638</v>
      </c>
      <c r="D240" s="44" t="s">
        <v>639</v>
      </c>
      <c r="E240" s="44"/>
      <c r="F240" s="44" t="s">
        <v>467</v>
      </c>
      <c r="G240" s="44" t="s">
        <v>640</v>
      </c>
    </row>
    <row r="241" spans="1:7" x14ac:dyDescent="0.25">
      <c r="A241" s="178" t="s">
        <v>1411</v>
      </c>
      <c r="B241" s="178" t="s">
        <v>671</v>
      </c>
      <c r="C241" s="289" t="s">
        <v>814</v>
      </c>
      <c r="D241" s="178"/>
      <c r="E241" s="178"/>
      <c r="F241" s="197"/>
      <c r="G241" s="197"/>
    </row>
    <row r="242" spans="1:7" x14ac:dyDescent="0.25">
      <c r="A242" s="178"/>
      <c r="B242" s="178"/>
      <c r="C242" s="178"/>
      <c r="D242" s="178"/>
      <c r="E242" s="178"/>
      <c r="F242" s="197"/>
      <c r="G242" s="197"/>
    </row>
    <row r="243" spans="1:7" x14ac:dyDescent="0.25">
      <c r="A243" s="178"/>
      <c r="B243" s="185" t="s">
        <v>672</v>
      </c>
      <c r="C243" s="178"/>
      <c r="D243" s="178"/>
      <c r="E243" s="178"/>
      <c r="F243" s="197"/>
      <c r="G243" s="197"/>
    </row>
    <row r="244" spans="1:7" x14ac:dyDescent="0.25">
      <c r="A244" s="178" t="s">
        <v>1412</v>
      </c>
      <c r="B244" s="178" t="s">
        <v>674</v>
      </c>
      <c r="C244" s="289" t="s">
        <v>814</v>
      </c>
      <c r="D244" s="289" t="s">
        <v>814</v>
      </c>
      <c r="E244" s="178"/>
      <c r="F244" s="195" t="str">
        <f>IF($C$252=0,"",IF(C244="[for completion]","",IF(C244="","",C244/$C$252)))</f>
        <v/>
      </c>
      <c r="G244" s="195" t="str">
        <f>IF($D$252=0,"",IF(D244="[for completion]","",IF(D244="","",D244/$D$252)))</f>
        <v/>
      </c>
    </row>
    <row r="245" spans="1:7" x14ac:dyDescent="0.25">
      <c r="A245" s="178" t="s">
        <v>1413</v>
      </c>
      <c r="B245" s="178" t="s">
        <v>676</v>
      </c>
      <c r="C245" s="289" t="s">
        <v>814</v>
      </c>
      <c r="D245" s="289" t="s">
        <v>814</v>
      </c>
      <c r="E245" s="178"/>
      <c r="F245" s="195" t="str">
        <f t="shared" ref="F245:F251" si="6">IF($C$252=0,"",IF(C245="[for completion]","",IF(C245="","",C245/$C$252)))</f>
        <v/>
      </c>
      <c r="G245" s="195" t="str">
        <f t="shared" ref="G245:G251" si="7">IF($D$252=0,"",IF(D245="[for completion]","",IF(D245="","",D245/$D$252)))</f>
        <v/>
      </c>
    </row>
    <row r="246" spans="1:7" x14ac:dyDescent="0.25">
      <c r="A246" s="178" t="s">
        <v>1414</v>
      </c>
      <c r="B246" s="178" t="s">
        <v>678</v>
      </c>
      <c r="C246" s="289" t="s">
        <v>814</v>
      </c>
      <c r="D246" s="289" t="s">
        <v>814</v>
      </c>
      <c r="E246" s="178"/>
      <c r="F246" s="195" t="str">
        <f t="shared" si="6"/>
        <v/>
      </c>
      <c r="G246" s="195" t="str">
        <f t="shared" si="7"/>
        <v/>
      </c>
    </row>
    <row r="247" spans="1:7" x14ac:dyDescent="0.25">
      <c r="A247" s="178" t="s">
        <v>1415</v>
      </c>
      <c r="B247" s="178" t="s">
        <v>680</v>
      </c>
      <c r="C247" s="289" t="s">
        <v>814</v>
      </c>
      <c r="D247" s="289" t="s">
        <v>814</v>
      </c>
      <c r="E247" s="178"/>
      <c r="F247" s="195" t="str">
        <f t="shared" si="6"/>
        <v/>
      </c>
      <c r="G247" s="195" t="str">
        <f t="shared" si="7"/>
        <v/>
      </c>
    </row>
    <row r="248" spans="1:7" x14ac:dyDescent="0.25">
      <c r="A248" s="178" t="s">
        <v>1416</v>
      </c>
      <c r="B248" s="178" t="s">
        <v>682</v>
      </c>
      <c r="C248" s="289" t="s">
        <v>814</v>
      </c>
      <c r="D248" s="289" t="s">
        <v>814</v>
      </c>
      <c r="E248" s="178"/>
      <c r="F248" s="195" t="str">
        <f>IF($C$252=0,"",IF(C248="[for completion]","",IF(C248="","",C248/$C$252)))</f>
        <v/>
      </c>
      <c r="G248" s="195" t="str">
        <f t="shared" si="7"/>
        <v/>
      </c>
    </row>
    <row r="249" spans="1:7" x14ac:dyDescent="0.25">
      <c r="A249" s="178" t="s">
        <v>1417</v>
      </c>
      <c r="B249" s="178" t="s">
        <v>684</v>
      </c>
      <c r="C249" s="289" t="s">
        <v>814</v>
      </c>
      <c r="D249" s="289" t="s">
        <v>814</v>
      </c>
      <c r="E249" s="178"/>
      <c r="F249" s="195" t="str">
        <f t="shared" si="6"/>
        <v/>
      </c>
      <c r="G249" s="195" t="str">
        <f t="shared" si="7"/>
        <v/>
      </c>
    </row>
    <row r="250" spans="1:7" x14ac:dyDescent="0.25">
      <c r="A250" s="178" t="s">
        <v>1418</v>
      </c>
      <c r="B250" s="178" t="s">
        <v>686</v>
      </c>
      <c r="C250" s="289" t="s">
        <v>814</v>
      </c>
      <c r="D250" s="289" t="s">
        <v>814</v>
      </c>
      <c r="E250" s="178"/>
      <c r="F250" s="195" t="str">
        <f t="shared" si="6"/>
        <v/>
      </c>
      <c r="G250" s="195" t="str">
        <f t="shared" si="7"/>
        <v/>
      </c>
    </row>
    <row r="251" spans="1:7" x14ac:dyDescent="0.25">
      <c r="A251" s="178" t="s">
        <v>1419</v>
      </c>
      <c r="B251" s="178" t="s">
        <v>688</v>
      </c>
      <c r="C251" s="289" t="s">
        <v>814</v>
      </c>
      <c r="D251" s="289" t="s">
        <v>814</v>
      </c>
      <c r="E251" s="178"/>
      <c r="F251" s="195" t="str">
        <f t="shared" si="6"/>
        <v/>
      </c>
      <c r="G251" s="195" t="str">
        <f t="shared" si="7"/>
        <v/>
      </c>
    </row>
    <row r="252" spans="1:7" x14ac:dyDescent="0.25">
      <c r="A252" s="178" t="s">
        <v>1420</v>
      </c>
      <c r="B252" s="191" t="s">
        <v>100</v>
      </c>
      <c r="C252" s="196">
        <f>SUM(C244:C251)</f>
        <v>0</v>
      </c>
      <c r="D252" s="198">
        <f>SUM(D244:D251)</f>
        <v>0</v>
      </c>
      <c r="E252" s="178"/>
      <c r="F252" s="200">
        <f>SUM(F241:F251)</f>
        <v>0</v>
      </c>
      <c r="G252" s="200">
        <f>SUM(G241:G251)</f>
        <v>0</v>
      </c>
    </row>
    <row r="253" spans="1:7" x14ac:dyDescent="0.25">
      <c r="A253" s="178" t="s">
        <v>1421</v>
      </c>
      <c r="B253" s="182" t="s">
        <v>691</v>
      </c>
      <c r="C253" s="283"/>
      <c r="D253" s="290"/>
      <c r="E253" s="178"/>
      <c r="F253" s="195" t="s">
        <v>1224</v>
      </c>
      <c r="G253" s="195" t="s">
        <v>1224</v>
      </c>
    </row>
    <row r="254" spans="1:7" x14ac:dyDescent="0.25">
      <c r="A254" s="178" t="s">
        <v>1422</v>
      </c>
      <c r="B254" s="182" t="s">
        <v>693</v>
      </c>
      <c r="C254" s="283"/>
      <c r="D254" s="290"/>
      <c r="E254" s="178"/>
      <c r="F254" s="195" t="s">
        <v>1224</v>
      </c>
      <c r="G254" s="195" t="s">
        <v>1224</v>
      </c>
    </row>
    <row r="255" spans="1:7" x14ac:dyDescent="0.25">
      <c r="A255" s="178" t="s">
        <v>1423</v>
      </c>
      <c r="B255" s="182" t="s">
        <v>695</v>
      </c>
      <c r="C255" s="283"/>
      <c r="D255" s="290"/>
      <c r="E255" s="178"/>
      <c r="F255" s="195" t="s">
        <v>1224</v>
      </c>
      <c r="G255" s="195" t="s">
        <v>1224</v>
      </c>
    </row>
    <row r="256" spans="1:7" x14ac:dyDescent="0.25">
      <c r="A256" s="178" t="s">
        <v>1424</v>
      </c>
      <c r="B256" s="182" t="s">
        <v>697</v>
      </c>
      <c r="C256" s="283"/>
      <c r="D256" s="290"/>
      <c r="E256" s="178"/>
      <c r="F256" s="195" t="s">
        <v>1224</v>
      </c>
      <c r="G256" s="195" t="s">
        <v>1224</v>
      </c>
    </row>
    <row r="257" spans="1:7" x14ac:dyDescent="0.25">
      <c r="A257" s="178" t="s">
        <v>1425</v>
      </c>
      <c r="B257" s="182" t="s">
        <v>699</v>
      </c>
      <c r="C257" s="283"/>
      <c r="D257" s="290"/>
      <c r="E257" s="178"/>
      <c r="F257" s="195" t="s">
        <v>1224</v>
      </c>
      <c r="G257" s="195" t="s">
        <v>1224</v>
      </c>
    </row>
    <row r="258" spans="1:7" x14ac:dyDescent="0.25">
      <c r="A258" s="178" t="s">
        <v>1426</v>
      </c>
      <c r="B258" s="182" t="s">
        <v>701</v>
      </c>
      <c r="C258" s="283"/>
      <c r="D258" s="290"/>
      <c r="E258" s="178"/>
      <c r="F258" s="195" t="s">
        <v>1224</v>
      </c>
      <c r="G258" s="195" t="s">
        <v>1224</v>
      </c>
    </row>
    <row r="259" spans="1:7" x14ac:dyDescent="0.25">
      <c r="A259" s="178" t="s">
        <v>1427</v>
      </c>
      <c r="B259" s="182"/>
      <c r="C259" s="178"/>
      <c r="D259" s="178"/>
      <c r="E259" s="178"/>
      <c r="F259" s="195"/>
      <c r="G259" s="195"/>
    </row>
    <row r="260" spans="1:7" x14ac:dyDescent="0.25">
      <c r="A260" s="178" t="s">
        <v>1428</v>
      </c>
      <c r="B260" s="182"/>
      <c r="C260" s="178"/>
      <c r="D260" s="178"/>
      <c r="E260" s="178"/>
      <c r="F260" s="195"/>
      <c r="G260" s="195"/>
    </row>
    <row r="261" spans="1:7" x14ac:dyDescent="0.25">
      <c r="A261" s="178" t="s">
        <v>1429</v>
      </c>
      <c r="B261" s="182"/>
      <c r="C261" s="178"/>
      <c r="D261" s="178"/>
      <c r="E261" s="178"/>
      <c r="F261" s="195"/>
      <c r="G261" s="195"/>
    </row>
    <row r="262" spans="1:7" x14ac:dyDescent="0.25">
      <c r="A262" s="44"/>
      <c r="B262" s="44" t="s">
        <v>705</v>
      </c>
      <c r="C262" s="44" t="s">
        <v>638</v>
      </c>
      <c r="D262" s="44" t="s">
        <v>639</v>
      </c>
      <c r="E262" s="44"/>
      <c r="F262" s="44" t="s">
        <v>467</v>
      </c>
      <c r="G262" s="44" t="s">
        <v>640</v>
      </c>
    </row>
    <row r="263" spans="1:7" x14ac:dyDescent="0.25">
      <c r="A263" s="178" t="s">
        <v>1430</v>
      </c>
      <c r="B263" s="178" t="s">
        <v>671</v>
      </c>
      <c r="C263" s="289" t="s">
        <v>808</v>
      </c>
      <c r="D263" s="178"/>
      <c r="E263" s="178"/>
      <c r="F263" s="197"/>
      <c r="G263" s="197"/>
    </row>
    <row r="264" spans="1:7" x14ac:dyDescent="0.25">
      <c r="A264" s="178"/>
      <c r="B264" s="178"/>
      <c r="C264" s="178"/>
      <c r="D264" s="178"/>
      <c r="E264" s="178"/>
      <c r="F264" s="197"/>
      <c r="G264" s="197"/>
    </row>
    <row r="265" spans="1:7" x14ac:dyDescent="0.25">
      <c r="A265" s="178"/>
      <c r="B265" s="185" t="s">
        <v>672</v>
      </c>
      <c r="C265" s="178"/>
      <c r="D265" s="178"/>
      <c r="E265" s="178"/>
      <c r="F265" s="197"/>
      <c r="G265" s="197"/>
    </row>
    <row r="266" spans="1:7" x14ac:dyDescent="0.25">
      <c r="A266" s="178" t="s">
        <v>1431</v>
      </c>
      <c r="B266" s="178" t="s">
        <v>674</v>
      </c>
      <c r="C266" s="289" t="s">
        <v>808</v>
      </c>
      <c r="D266" s="289" t="s">
        <v>808</v>
      </c>
      <c r="E266" s="178"/>
      <c r="F266" s="195" t="str">
        <f>IF($C$274=0,"",IF(C266="[for completion]","",IF(C266="","",C266/$C$274)))</f>
        <v/>
      </c>
      <c r="G266" s="195" t="str">
        <f>IF($D$274=0,"",IF(D266="[for completion]","",IF(D266="","",D266/$D$274)))</f>
        <v/>
      </c>
    </row>
    <row r="267" spans="1:7" x14ac:dyDescent="0.25">
      <c r="A267" s="178" t="s">
        <v>1432</v>
      </c>
      <c r="B267" s="178" t="s">
        <v>676</v>
      </c>
      <c r="C267" s="289" t="s">
        <v>808</v>
      </c>
      <c r="D267" s="289" t="s">
        <v>808</v>
      </c>
      <c r="E267" s="178"/>
      <c r="F267" s="195" t="str">
        <f t="shared" ref="F267:F273" si="8">IF($C$274=0,"",IF(C267="[for completion]","",IF(C267="","",C267/$C$274)))</f>
        <v/>
      </c>
      <c r="G267" s="195" t="str">
        <f t="shared" ref="G267:G273" si="9">IF($D$274=0,"",IF(D267="[for completion]","",IF(D267="","",D267/$D$274)))</f>
        <v/>
      </c>
    </row>
    <row r="268" spans="1:7" x14ac:dyDescent="0.25">
      <c r="A268" s="178" t="s">
        <v>1433</v>
      </c>
      <c r="B268" s="178" t="s">
        <v>678</v>
      </c>
      <c r="C268" s="289" t="s">
        <v>808</v>
      </c>
      <c r="D268" s="289" t="s">
        <v>808</v>
      </c>
      <c r="E268" s="178"/>
      <c r="F268" s="195" t="str">
        <f t="shared" si="8"/>
        <v/>
      </c>
      <c r="G268" s="195" t="str">
        <f t="shared" si="9"/>
        <v/>
      </c>
    </row>
    <row r="269" spans="1:7" x14ac:dyDescent="0.25">
      <c r="A269" s="178" t="s">
        <v>1434</v>
      </c>
      <c r="B269" s="178" t="s">
        <v>680</v>
      </c>
      <c r="C269" s="289" t="s">
        <v>808</v>
      </c>
      <c r="D269" s="289" t="s">
        <v>808</v>
      </c>
      <c r="E269" s="178"/>
      <c r="F269" s="195" t="str">
        <f t="shared" si="8"/>
        <v/>
      </c>
      <c r="G269" s="195" t="str">
        <f t="shared" si="9"/>
        <v/>
      </c>
    </row>
    <row r="270" spans="1:7" x14ac:dyDescent="0.25">
      <c r="A270" s="178" t="s">
        <v>1435</v>
      </c>
      <c r="B270" s="178" t="s">
        <v>682</v>
      </c>
      <c r="C270" s="289" t="s">
        <v>808</v>
      </c>
      <c r="D270" s="289" t="s">
        <v>808</v>
      </c>
      <c r="E270" s="178"/>
      <c r="F270" s="195" t="str">
        <f t="shared" si="8"/>
        <v/>
      </c>
      <c r="G270" s="195" t="str">
        <f t="shared" si="9"/>
        <v/>
      </c>
    </row>
    <row r="271" spans="1:7" x14ac:dyDescent="0.25">
      <c r="A271" s="178" t="s">
        <v>1436</v>
      </c>
      <c r="B271" s="178" t="s">
        <v>684</v>
      </c>
      <c r="C271" s="289" t="s">
        <v>808</v>
      </c>
      <c r="D271" s="289" t="s">
        <v>808</v>
      </c>
      <c r="E271" s="178"/>
      <c r="F271" s="195" t="str">
        <f t="shared" si="8"/>
        <v/>
      </c>
      <c r="G271" s="195" t="str">
        <f t="shared" si="9"/>
        <v/>
      </c>
    </row>
    <row r="272" spans="1:7" x14ac:dyDescent="0.25">
      <c r="A272" s="178" t="s">
        <v>1437</v>
      </c>
      <c r="B272" s="178" t="s">
        <v>686</v>
      </c>
      <c r="C272" s="289" t="s">
        <v>808</v>
      </c>
      <c r="D272" s="289" t="s">
        <v>808</v>
      </c>
      <c r="E272" s="178"/>
      <c r="F272" s="195" t="str">
        <f t="shared" si="8"/>
        <v/>
      </c>
      <c r="G272" s="195" t="str">
        <f t="shared" si="9"/>
        <v/>
      </c>
    </row>
    <row r="273" spans="1:7" x14ac:dyDescent="0.25">
      <c r="A273" s="178" t="s">
        <v>1438</v>
      </c>
      <c r="B273" s="178" t="s">
        <v>688</v>
      </c>
      <c r="C273" s="289" t="s">
        <v>808</v>
      </c>
      <c r="D273" s="289" t="s">
        <v>808</v>
      </c>
      <c r="E273" s="178"/>
      <c r="F273" s="195" t="str">
        <f t="shared" si="8"/>
        <v/>
      </c>
      <c r="G273" s="195" t="str">
        <f t="shared" si="9"/>
        <v/>
      </c>
    </row>
    <row r="274" spans="1:7" x14ac:dyDescent="0.25">
      <c r="A274" s="178" t="s">
        <v>1439</v>
      </c>
      <c r="B274" s="191" t="s">
        <v>100</v>
      </c>
      <c r="C274" s="196">
        <f>SUM(C266:C273)</f>
        <v>0</v>
      </c>
      <c r="D274" s="198">
        <f>SUM(D266:D273)</f>
        <v>0</v>
      </c>
      <c r="E274" s="178"/>
      <c r="F274" s="200">
        <f>SUM(F266:F273)</f>
        <v>0</v>
      </c>
      <c r="G274" s="200">
        <f>SUM(G266:G273)</f>
        <v>0</v>
      </c>
    </row>
    <row r="275" spans="1:7" x14ac:dyDescent="0.25">
      <c r="A275" s="178" t="s">
        <v>1440</v>
      </c>
      <c r="B275" s="182" t="s">
        <v>691</v>
      </c>
      <c r="C275" s="283"/>
      <c r="D275" s="290"/>
      <c r="E275" s="178"/>
      <c r="F275" s="195" t="s">
        <v>1224</v>
      </c>
      <c r="G275" s="195" t="s">
        <v>1224</v>
      </c>
    </row>
    <row r="276" spans="1:7" x14ac:dyDescent="0.25">
      <c r="A276" s="178" t="s">
        <v>1441</v>
      </c>
      <c r="B276" s="182" t="s">
        <v>693</v>
      </c>
      <c r="C276" s="283"/>
      <c r="D276" s="290"/>
      <c r="E276" s="178"/>
      <c r="F276" s="195" t="s">
        <v>1224</v>
      </c>
      <c r="G276" s="195" t="s">
        <v>1224</v>
      </c>
    </row>
    <row r="277" spans="1:7" x14ac:dyDescent="0.25">
      <c r="A277" s="178" t="s">
        <v>1442</v>
      </c>
      <c r="B277" s="182" t="s">
        <v>695</v>
      </c>
      <c r="C277" s="283"/>
      <c r="D277" s="290"/>
      <c r="E277" s="178"/>
      <c r="F277" s="195" t="s">
        <v>1224</v>
      </c>
      <c r="G277" s="195" t="s">
        <v>1224</v>
      </c>
    </row>
    <row r="278" spans="1:7" x14ac:dyDescent="0.25">
      <c r="A278" s="178" t="s">
        <v>1443</v>
      </c>
      <c r="B278" s="182" t="s">
        <v>697</v>
      </c>
      <c r="C278" s="283"/>
      <c r="D278" s="290"/>
      <c r="E278" s="178"/>
      <c r="F278" s="195" t="s">
        <v>1224</v>
      </c>
      <c r="G278" s="195" t="s">
        <v>1224</v>
      </c>
    </row>
    <row r="279" spans="1:7" x14ac:dyDescent="0.25">
      <c r="A279" s="178" t="s">
        <v>1444</v>
      </c>
      <c r="B279" s="182" t="s">
        <v>699</v>
      </c>
      <c r="C279" s="283"/>
      <c r="D279" s="290"/>
      <c r="E279" s="178"/>
      <c r="F279" s="195" t="s">
        <v>1224</v>
      </c>
      <c r="G279" s="195" t="s">
        <v>1224</v>
      </c>
    </row>
    <row r="280" spans="1:7" x14ac:dyDescent="0.25">
      <c r="A280" s="178" t="s">
        <v>1445</v>
      </c>
      <c r="B280" s="182" t="s">
        <v>701</v>
      </c>
      <c r="C280" s="283"/>
      <c r="D280" s="290"/>
      <c r="E280" s="178"/>
      <c r="F280" s="195" t="s">
        <v>1224</v>
      </c>
      <c r="G280" s="195" t="s">
        <v>1224</v>
      </c>
    </row>
    <row r="281" spans="1:7" x14ac:dyDescent="0.25">
      <c r="A281" s="178" t="s">
        <v>1446</v>
      </c>
      <c r="B281" s="182"/>
      <c r="C281" s="178"/>
      <c r="D281" s="178"/>
      <c r="E281" s="178"/>
      <c r="F281" s="179"/>
      <c r="G281" s="179"/>
    </row>
    <row r="282" spans="1:7" x14ac:dyDescent="0.25">
      <c r="A282" s="178" t="s">
        <v>1447</v>
      </c>
      <c r="B282" s="182"/>
      <c r="C282" s="178"/>
      <c r="D282" s="178"/>
      <c r="E282" s="178"/>
      <c r="F282" s="179"/>
      <c r="G282" s="179"/>
    </row>
    <row r="283" spans="1:7" x14ac:dyDescent="0.25">
      <c r="A283" s="178" t="s">
        <v>1448</v>
      </c>
      <c r="B283" s="182"/>
      <c r="C283" s="178"/>
      <c r="D283" s="178"/>
      <c r="E283" s="178"/>
      <c r="F283" s="179"/>
      <c r="G283" s="179"/>
    </row>
    <row r="284" spans="1:7" x14ac:dyDescent="0.25">
      <c r="A284" s="44"/>
      <c r="B284" s="44" t="s">
        <v>725</v>
      </c>
      <c r="C284" s="44" t="s">
        <v>467</v>
      </c>
      <c r="D284" s="44"/>
      <c r="E284" s="44"/>
      <c r="F284" s="44"/>
      <c r="G284" s="44"/>
    </row>
    <row r="285" spans="1:7" x14ac:dyDescent="0.25">
      <c r="A285" s="178" t="s">
        <v>1449</v>
      </c>
      <c r="B285" s="178" t="s">
        <v>727</v>
      </c>
      <c r="C285" s="289" t="s">
        <v>814</v>
      </c>
      <c r="D285" s="178"/>
      <c r="E285" s="181"/>
      <c r="F285" s="181"/>
      <c r="G285" s="181"/>
    </row>
    <row r="286" spans="1:7" x14ac:dyDescent="0.25">
      <c r="A286" s="178" t="s">
        <v>1450</v>
      </c>
      <c r="B286" s="178" t="s">
        <v>729</v>
      </c>
      <c r="C286" s="289" t="s">
        <v>814</v>
      </c>
      <c r="D286" s="178"/>
      <c r="E286" s="181"/>
      <c r="F286" s="181"/>
      <c r="G286" s="176"/>
    </row>
    <row r="287" spans="1:7" x14ac:dyDescent="0.25">
      <c r="A287" s="178" t="s">
        <v>1451</v>
      </c>
      <c r="B287" s="215" t="s">
        <v>731</v>
      </c>
      <c r="C287" s="289" t="s">
        <v>814</v>
      </c>
      <c r="D287" s="178"/>
      <c r="E287" s="181"/>
      <c r="F287" s="181"/>
      <c r="G287" s="176"/>
    </row>
    <row r="288" spans="1:7" s="209" customFormat="1" x14ac:dyDescent="0.25">
      <c r="A288" s="215" t="s">
        <v>1452</v>
      </c>
      <c r="B288" s="215" t="s">
        <v>1782</v>
      </c>
      <c r="C288" s="289" t="s">
        <v>814</v>
      </c>
      <c r="D288" s="215"/>
      <c r="E288" s="181"/>
      <c r="F288" s="181"/>
      <c r="G288" s="213"/>
    </row>
    <row r="289" spans="1:7" x14ac:dyDescent="0.25">
      <c r="A289" s="215" t="s">
        <v>1453</v>
      </c>
      <c r="B289" s="185" t="s">
        <v>984</v>
      </c>
      <c r="C289" s="289" t="s">
        <v>814</v>
      </c>
      <c r="D289" s="188"/>
      <c r="E289" s="188"/>
      <c r="F289" s="189"/>
      <c r="G289" s="189"/>
    </row>
    <row r="290" spans="1:7" x14ac:dyDescent="0.25">
      <c r="A290" s="215" t="s">
        <v>1783</v>
      </c>
      <c r="B290" s="178" t="s">
        <v>98</v>
      </c>
      <c r="C290" s="289" t="s">
        <v>814</v>
      </c>
      <c r="D290" s="178"/>
      <c r="E290" s="181"/>
      <c r="F290" s="181"/>
      <c r="G290" s="176"/>
    </row>
    <row r="291" spans="1:7" x14ac:dyDescent="0.25">
      <c r="A291" s="178" t="s">
        <v>1454</v>
      </c>
      <c r="B291" s="182" t="s">
        <v>735</v>
      </c>
      <c r="C291" s="291"/>
      <c r="D291" s="178"/>
      <c r="E291" s="181"/>
      <c r="F291" s="181"/>
      <c r="G291" s="176"/>
    </row>
    <row r="292" spans="1:7" x14ac:dyDescent="0.25">
      <c r="A292" s="215" t="s">
        <v>1455</v>
      </c>
      <c r="B292" s="182" t="s">
        <v>737</v>
      </c>
      <c r="C292" s="289"/>
      <c r="D292" s="178"/>
      <c r="E292" s="181"/>
      <c r="F292" s="181"/>
      <c r="G292" s="176"/>
    </row>
    <row r="293" spans="1:7" x14ac:dyDescent="0.25">
      <c r="A293" s="215" t="s">
        <v>1456</v>
      </c>
      <c r="B293" s="182" t="s">
        <v>739</v>
      </c>
      <c r="C293" s="289"/>
      <c r="D293" s="178"/>
      <c r="E293" s="181"/>
      <c r="F293" s="181"/>
      <c r="G293" s="176"/>
    </row>
    <row r="294" spans="1:7" x14ac:dyDescent="0.25">
      <c r="A294" s="215" t="s">
        <v>1457</v>
      </c>
      <c r="B294" s="182" t="s">
        <v>741</v>
      </c>
      <c r="C294" s="289"/>
      <c r="D294" s="178"/>
      <c r="E294" s="181"/>
      <c r="F294" s="181"/>
      <c r="G294" s="176"/>
    </row>
    <row r="295" spans="1:7" x14ac:dyDescent="0.25">
      <c r="A295" s="215" t="s">
        <v>1458</v>
      </c>
      <c r="B295" s="182" t="s">
        <v>102</v>
      </c>
      <c r="C295" s="289"/>
      <c r="D295" s="178"/>
      <c r="E295" s="181"/>
      <c r="F295" s="181"/>
      <c r="G295" s="176"/>
    </row>
    <row r="296" spans="1:7" x14ac:dyDescent="0.25">
      <c r="A296" s="215" t="s">
        <v>1459</v>
      </c>
      <c r="B296" s="182" t="s">
        <v>102</v>
      </c>
      <c r="C296" s="289"/>
      <c r="D296" s="178"/>
      <c r="E296" s="181"/>
      <c r="F296" s="181"/>
      <c r="G296" s="176"/>
    </row>
    <row r="297" spans="1:7" x14ac:dyDescent="0.25">
      <c r="A297" s="215" t="s">
        <v>1460</v>
      </c>
      <c r="B297" s="182" t="s">
        <v>102</v>
      </c>
      <c r="C297" s="289"/>
      <c r="D297" s="178"/>
      <c r="E297" s="181"/>
      <c r="F297" s="181"/>
      <c r="G297" s="176"/>
    </row>
    <row r="298" spans="1:7" x14ac:dyDescent="0.25">
      <c r="A298" s="215" t="s">
        <v>1461</v>
      </c>
      <c r="B298" s="182" t="s">
        <v>102</v>
      </c>
      <c r="C298" s="289"/>
      <c r="D298" s="178"/>
      <c r="E298" s="181"/>
      <c r="F298" s="181"/>
      <c r="G298" s="176"/>
    </row>
    <row r="299" spans="1:7" x14ac:dyDescent="0.25">
      <c r="A299" s="215" t="s">
        <v>1462</v>
      </c>
      <c r="B299" s="182" t="s">
        <v>102</v>
      </c>
      <c r="C299" s="289"/>
      <c r="D299" s="178"/>
      <c r="E299" s="181"/>
      <c r="F299" s="181"/>
      <c r="G299" s="176"/>
    </row>
    <row r="300" spans="1:7" x14ac:dyDescent="0.25">
      <c r="A300" s="215" t="s">
        <v>1463</v>
      </c>
      <c r="B300" s="182" t="s">
        <v>102</v>
      </c>
      <c r="C300" s="289"/>
      <c r="D300" s="178"/>
      <c r="E300" s="181"/>
      <c r="F300" s="181"/>
      <c r="G300" s="176"/>
    </row>
    <row r="301" spans="1:7" x14ac:dyDescent="0.25">
      <c r="A301" s="44"/>
      <c r="B301" s="44" t="s">
        <v>747</v>
      </c>
      <c r="C301" s="44" t="s">
        <v>467</v>
      </c>
      <c r="D301" s="44"/>
      <c r="E301" s="44"/>
      <c r="F301" s="44"/>
      <c r="G301" s="44"/>
    </row>
    <row r="302" spans="1:7" x14ac:dyDescent="0.25">
      <c r="A302" s="178" t="s">
        <v>1464</v>
      </c>
      <c r="B302" s="178" t="s">
        <v>985</v>
      </c>
      <c r="C302" s="289" t="s">
        <v>814</v>
      </c>
      <c r="D302" s="178"/>
      <c r="E302" s="176"/>
      <c r="F302" s="176"/>
      <c r="G302" s="176"/>
    </row>
    <row r="303" spans="1:7" x14ac:dyDescent="0.25">
      <c r="A303" s="178" t="s">
        <v>1465</v>
      </c>
      <c r="B303" s="178" t="s">
        <v>749</v>
      </c>
      <c r="C303" s="289" t="s">
        <v>814</v>
      </c>
      <c r="D303" s="178"/>
      <c r="E303" s="176"/>
      <c r="F303" s="176"/>
      <c r="G303" s="176"/>
    </row>
    <row r="304" spans="1:7" x14ac:dyDescent="0.25">
      <c r="A304" s="178" t="s">
        <v>1466</v>
      </c>
      <c r="B304" s="178" t="s">
        <v>98</v>
      </c>
      <c r="C304" s="289" t="s">
        <v>814</v>
      </c>
      <c r="D304" s="178"/>
      <c r="E304" s="176"/>
      <c r="F304" s="176"/>
      <c r="G304" s="176"/>
    </row>
    <row r="305" spans="1:7" x14ac:dyDescent="0.25">
      <c r="A305" s="178" t="s">
        <v>1467</v>
      </c>
      <c r="B305" s="178"/>
      <c r="C305" s="193"/>
      <c r="D305" s="178"/>
      <c r="E305" s="176"/>
      <c r="F305" s="176"/>
      <c r="G305" s="176"/>
    </row>
    <row r="306" spans="1:7" x14ac:dyDescent="0.25">
      <c r="A306" s="178" t="s">
        <v>1468</v>
      </c>
      <c r="B306" s="178"/>
      <c r="C306" s="193"/>
      <c r="D306" s="178"/>
      <c r="E306" s="176"/>
      <c r="F306" s="176"/>
      <c r="G306" s="176"/>
    </row>
    <row r="307" spans="1:7" x14ac:dyDescent="0.25">
      <c r="A307" s="178" t="s">
        <v>1469</v>
      </c>
      <c r="B307" s="178"/>
      <c r="C307" s="193"/>
      <c r="D307" s="178"/>
      <c r="E307" s="176"/>
      <c r="F307" s="176"/>
      <c r="G307" s="176"/>
    </row>
    <row r="308" spans="1:7" x14ac:dyDescent="0.25">
      <c r="A308" s="44"/>
      <c r="B308" s="44" t="s">
        <v>1705</v>
      </c>
      <c r="C308" s="44" t="s">
        <v>65</v>
      </c>
      <c r="D308" s="44" t="s">
        <v>1211</v>
      </c>
      <c r="E308" s="44"/>
      <c r="F308" s="44" t="s">
        <v>467</v>
      </c>
      <c r="G308" s="44" t="s">
        <v>1470</v>
      </c>
    </row>
    <row r="309" spans="1:7" x14ac:dyDescent="0.25">
      <c r="A309" s="168" t="s">
        <v>1471</v>
      </c>
      <c r="B309" s="282" t="s">
        <v>560</v>
      </c>
      <c r="C309" s="289" t="s">
        <v>814</v>
      </c>
      <c r="D309" s="289" t="s">
        <v>814</v>
      </c>
      <c r="E309" s="173"/>
      <c r="F309" s="195" t="str">
        <f>IF($C$327=0,"",IF(C309="[for completion]","",IF(C309="","",C309/$C$327)))</f>
        <v/>
      </c>
      <c r="G309" s="195" t="str">
        <f>IF($D$327=0,"",IF(D309="[for completion]","",IF(D309="","",D309/$D$327)))</f>
        <v/>
      </c>
    </row>
    <row r="310" spans="1:7" x14ac:dyDescent="0.25">
      <c r="A310" s="168" t="s">
        <v>1472</v>
      </c>
      <c r="B310" s="282" t="s">
        <v>560</v>
      </c>
      <c r="C310" s="289" t="s">
        <v>814</v>
      </c>
      <c r="D310" s="289" t="s">
        <v>814</v>
      </c>
      <c r="E310" s="173"/>
      <c r="F310" s="195" t="str">
        <f t="shared" ref="F310:F326" si="10">IF($C$327=0,"",IF(C310="[for completion]","",IF(C310="","",C310/$C$327)))</f>
        <v/>
      </c>
      <c r="G310" s="195" t="str">
        <f t="shared" ref="G310:G326" si="11">IF($D$327=0,"",IF(D310="[for completion]","",IF(D310="","",D310/$D$327)))</f>
        <v/>
      </c>
    </row>
    <row r="311" spans="1:7" x14ac:dyDescent="0.25">
      <c r="A311" s="168" t="s">
        <v>1473</v>
      </c>
      <c r="B311" s="282" t="s">
        <v>560</v>
      </c>
      <c r="C311" s="289" t="s">
        <v>814</v>
      </c>
      <c r="D311" s="289" t="s">
        <v>814</v>
      </c>
      <c r="E311" s="173"/>
      <c r="F311" s="195" t="str">
        <f t="shared" si="10"/>
        <v/>
      </c>
      <c r="G311" s="195" t="str">
        <f t="shared" si="11"/>
        <v/>
      </c>
    </row>
    <row r="312" spans="1:7" x14ac:dyDescent="0.25">
      <c r="A312" s="168" t="s">
        <v>1474</v>
      </c>
      <c r="B312" s="282" t="s">
        <v>560</v>
      </c>
      <c r="C312" s="289" t="s">
        <v>814</v>
      </c>
      <c r="D312" s="289" t="s">
        <v>814</v>
      </c>
      <c r="E312" s="173"/>
      <c r="F312" s="195" t="str">
        <f t="shared" si="10"/>
        <v/>
      </c>
      <c r="G312" s="195" t="str">
        <f t="shared" si="11"/>
        <v/>
      </c>
    </row>
    <row r="313" spans="1:7" x14ac:dyDescent="0.25">
      <c r="A313" s="168" t="s">
        <v>1475</v>
      </c>
      <c r="B313" s="282" t="s">
        <v>560</v>
      </c>
      <c r="C313" s="289" t="s">
        <v>814</v>
      </c>
      <c r="D313" s="289" t="s">
        <v>814</v>
      </c>
      <c r="E313" s="173"/>
      <c r="F313" s="195" t="str">
        <f t="shared" si="10"/>
        <v/>
      </c>
      <c r="G313" s="195" t="str">
        <f t="shared" si="11"/>
        <v/>
      </c>
    </row>
    <row r="314" spans="1:7" x14ac:dyDescent="0.25">
      <c r="A314" s="168" t="s">
        <v>1476</v>
      </c>
      <c r="B314" s="282" t="s">
        <v>560</v>
      </c>
      <c r="C314" s="289" t="s">
        <v>814</v>
      </c>
      <c r="D314" s="289" t="s">
        <v>814</v>
      </c>
      <c r="E314" s="173"/>
      <c r="F314" s="195" t="str">
        <f t="shared" si="10"/>
        <v/>
      </c>
      <c r="G314" s="195" t="str">
        <f t="shared" si="11"/>
        <v/>
      </c>
    </row>
    <row r="315" spans="1:7" x14ac:dyDescent="0.25">
      <c r="A315" s="168" t="s">
        <v>1477</v>
      </c>
      <c r="B315" s="282" t="s">
        <v>560</v>
      </c>
      <c r="C315" s="289" t="s">
        <v>814</v>
      </c>
      <c r="D315" s="289" t="s">
        <v>814</v>
      </c>
      <c r="E315" s="173"/>
      <c r="F315" s="195" t="str">
        <f>IF($C$327=0,"",IF(C315="[for completion]","",IF(C315="","",C315/$C$327)))</f>
        <v/>
      </c>
      <c r="G315" s="195" t="str">
        <f t="shared" si="11"/>
        <v/>
      </c>
    </row>
    <row r="316" spans="1:7" x14ac:dyDescent="0.25">
      <c r="A316" s="168" t="s">
        <v>1478</v>
      </c>
      <c r="B316" s="282" t="s">
        <v>560</v>
      </c>
      <c r="C316" s="289" t="s">
        <v>814</v>
      </c>
      <c r="D316" s="289" t="s">
        <v>814</v>
      </c>
      <c r="E316" s="173"/>
      <c r="F316" s="195" t="str">
        <f t="shared" si="10"/>
        <v/>
      </c>
      <c r="G316" s="195" t="str">
        <f t="shared" si="11"/>
        <v/>
      </c>
    </row>
    <row r="317" spans="1:7" x14ac:dyDescent="0.25">
      <c r="A317" s="168" t="s">
        <v>1479</v>
      </c>
      <c r="B317" s="282" t="s">
        <v>560</v>
      </c>
      <c r="C317" s="289" t="s">
        <v>814</v>
      </c>
      <c r="D317" s="289" t="s">
        <v>814</v>
      </c>
      <c r="E317" s="173"/>
      <c r="F317" s="195" t="str">
        <f t="shared" si="10"/>
        <v/>
      </c>
      <c r="G317" s="195" t="str">
        <f t="shared" si="11"/>
        <v/>
      </c>
    </row>
    <row r="318" spans="1:7" x14ac:dyDescent="0.25">
      <c r="A318" s="168" t="s">
        <v>1480</v>
      </c>
      <c r="B318" s="282" t="s">
        <v>560</v>
      </c>
      <c r="C318" s="289" t="s">
        <v>814</v>
      </c>
      <c r="D318" s="289" t="s">
        <v>814</v>
      </c>
      <c r="E318" s="173"/>
      <c r="F318" s="195" t="str">
        <f t="shared" si="10"/>
        <v/>
      </c>
      <c r="G318" s="195" t="str">
        <f>IF($D$327=0,"",IF(D318="[for completion]","",IF(D318="","",D318/$D$327)))</f>
        <v/>
      </c>
    </row>
    <row r="319" spans="1:7" x14ac:dyDescent="0.25">
      <c r="A319" s="168" t="s">
        <v>1481</v>
      </c>
      <c r="B319" s="282" t="s">
        <v>560</v>
      </c>
      <c r="C319" s="289" t="s">
        <v>814</v>
      </c>
      <c r="D319" s="289" t="s">
        <v>814</v>
      </c>
      <c r="E319" s="173"/>
      <c r="F319" s="195" t="str">
        <f t="shared" si="10"/>
        <v/>
      </c>
      <c r="G319" s="195" t="str">
        <f t="shared" si="11"/>
        <v/>
      </c>
    </row>
    <row r="320" spans="1:7" x14ac:dyDescent="0.25">
      <c r="A320" s="168" t="s">
        <v>1482</v>
      </c>
      <c r="B320" s="282" t="s">
        <v>560</v>
      </c>
      <c r="C320" s="289" t="s">
        <v>814</v>
      </c>
      <c r="D320" s="289" t="s">
        <v>814</v>
      </c>
      <c r="E320" s="173"/>
      <c r="F320" s="195" t="str">
        <f t="shared" si="10"/>
        <v/>
      </c>
      <c r="G320" s="195" t="str">
        <f t="shared" si="11"/>
        <v/>
      </c>
    </row>
    <row r="321" spans="1:7" x14ac:dyDescent="0.25">
      <c r="A321" s="168" t="s">
        <v>1483</v>
      </c>
      <c r="B321" s="282" t="s">
        <v>560</v>
      </c>
      <c r="C321" s="289" t="s">
        <v>814</v>
      </c>
      <c r="D321" s="289" t="s">
        <v>814</v>
      </c>
      <c r="E321" s="173"/>
      <c r="F321" s="195" t="str">
        <f t="shared" si="10"/>
        <v/>
      </c>
      <c r="G321" s="195" t="str">
        <f t="shared" si="11"/>
        <v/>
      </c>
    </row>
    <row r="322" spans="1:7" x14ac:dyDescent="0.25">
      <c r="A322" s="168" t="s">
        <v>1484</v>
      </c>
      <c r="B322" s="282" t="s">
        <v>560</v>
      </c>
      <c r="C322" s="289" t="s">
        <v>814</v>
      </c>
      <c r="D322" s="289" t="s">
        <v>814</v>
      </c>
      <c r="E322" s="173"/>
      <c r="F322" s="195" t="str">
        <f t="shared" si="10"/>
        <v/>
      </c>
      <c r="G322" s="195" t="str">
        <f t="shared" si="11"/>
        <v/>
      </c>
    </row>
    <row r="323" spans="1:7" x14ac:dyDescent="0.25">
      <c r="A323" s="168" t="s">
        <v>1485</v>
      </c>
      <c r="B323" s="282" t="s">
        <v>560</v>
      </c>
      <c r="C323" s="289" t="s">
        <v>814</v>
      </c>
      <c r="D323" s="289" t="s">
        <v>814</v>
      </c>
      <c r="E323" s="173"/>
      <c r="F323" s="195" t="str">
        <f t="shared" si="10"/>
        <v/>
      </c>
      <c r="G323" s="195" t="str">
        <f t="shared" si="11"/>
        <v/>
      </c>
    </row>
    <row r="324" spans="1:7" x14ac:dyDescent="0.25">
      <c r="A324" s="168" t="s">
        <v>1486</v>
      </c>
      <c r="B324" s="282" t="s">
        <v>560</v>
      </c>
      <c r="C324" s="289" t="s">
        <v>814</v>
      </c>
      <c r="D324" s="289" t="s">
        <v>814</v>
      </c>
      <c r="E324" s="173"/>
      <c r="F324" s="195" t="str">
        <f t="shared" si="10"/>
        <v/>
      </c>
      <c r="G324" s="195" t="str">
        <f t="shared" si="11"/>
        <v/>
      </c>
    </row>
    <row r="325" spans="1:7" x14ac:dyDescent="0.25">
      <c r="A325" s="168" t="s">
        <v>1487</v>
      </c>
      <c r="B325" s="282" t="s">
        <v>560</v>
      </c>
      <c r="C325" s="289" t="s">
        <v>814</v>
      </c>
      <c r="D325" s="289" t="s">
        <v>814</v>
      </c>
      <c r="E325" s="173"/>
      <c r="F325" s="195" t="str">
        <f t="shared" si="10"/>
        <v/>
      </c>
      <c r="G325" s="195" t="str">
        <f t="shared" si="11"/>
        <v/>
      </c>
    </row>
    <row r="326" spans="1:7" x14ac:dyDescent="0.25">
      <c r="A326" s="168" t="s">
        <v>1488</v>
      </c>
      <c r="B326" s="185" t="s">
        <v>1605</v>
      </c>
      <c r="C326" s="289" t="s">
        <v>814</v>
      </c>
      <c r="D326" s="289" t="s">
        <v>814</v>
      </c>
      <c r="E326" s="173"/>
      <c r="F326" s="195" t="str">
        <f t="shared" si="10"/>
        <v/>
      </c>
      <c r="G326" s="195" t="str">
        <f t="shared" si="11"/>
        <v/>
      </c>
    </row>
    <row r="327" spans="1:7" x14ac:dyDescent="0.25">
      <c r="A327" s="168" t="s">
        <v>1489</v>
      </c>
      <c r="B327" s="175" t="s">
        <v>100</v>
      </c>
      <c r="C327" s="142">
        <f>SUM(C309:C326)</f>
        <v>0</v>
      </c>
      <c r="D327" s="198">
        <f>SUM(D309:D326)</f>
        <v>0</v>
      </c>
      <c r="E327" s="173"/>
      <c r="F327" s="200">
        <f>SUM(F319:F326)</f>
        <v>0</v>
      </c>
      <c r="G327" s="200">
        <f>SUM(G319:G326)</f>
        <v>0</v>
      </c>
    </row>
    <row r="328" spans="1:7" x14ac:dyDescent="0.25">
      <c r="A328" s="168" t="s">
        <v>1490</v>
      </c>
      <c r="B328" s="175"/>
      <c r="C328" s="168"/>
      <c r="D328" s="168"/>
      <c r="E328" s="173"/>
      <c r="F328" s="173"/>
      <c r="G328" s="173"/>
    </row>
    <row r="329" spans="1:7" x14ac:dyDescent="0.25">
      <c r="A329" s="168" t="s">
        <v>1491</v>
      </c>
      <c r="B329" s="175"/>
      <c r="C329" s="168"/>
      <c r="D329" s="168"/>
      <c r="E329" s="173"/>
      <c r="F329" s="173"/>
      <c r="G329" s="173"/>
    </row>
    <row r="330" spans="1:7" x14ac:dyDescent="0.25">
      <c r="A330" s="168" t="s">
        <v>1492</v>
      </c>
      <c r="B330" s="175"/>
      <c r="C330" s="168"/>
      <c r="D330" s="168"/>
      <c r="E330" s="173"/>
      <c r="F330" s="173"/>
      <c r="G330" s="173"/>
    </row>
    <row r="331" spans="1:7" s="209" customFormat="1" x14ac:dyDescent="0.25">
      <c r="A331" s="44"/>
      <c r="B331" s="44" t="s">
        <v>2193</v>
      </c>
      <c r="C331" s="44" t="s">
        <v>65</v>
      </c>
      <c r="D331" s="44" t="s">
        <v>1211</v>
      </c>
      <c r="E331" s="44"/>
      <c r="F331" s="44" t="s">
        <v>467</v>
      </c>
      <c r="G331" s="44" t="s">
        <v>1470</v>
      </c>
    </row>
    <row r="332" spans="1:7" s="209" customFormat="1" x14ac:dyDescent="0.25">
      <c r="A332" s="226" t="s">
        <v>1493</v>
      </c>
      <c r="B332" s="282" t="s">
        <v>560</v>
      </c>
      <c r="C332" s="289" t="s">
        <v>814</v>
      </c>
      <c r="D332" s="289" t="s">
        <v>814</v>
      </c>
      <c r="E332" s="211"/>
      <c r="F332" s="195" t="str">
        <f>IF($C$350=0,"",IF(C332="[for completion]","",IF(C332="","",C332/$C$350)))</f>
        <v/>
      </c>
      <c r="G332" s="195" t="str">
        <f>IF($D$350=0,"",IF(D332="[for completion]","",IF(D332="","",D332/$D$350)))</f>
        <v/>
      </c>
    </row>
    <row r="333" spans="1:7" s="209" customFormat="1" x14ac:dyDescent="0.25">
      <c r="A333" s="226" t="s">
        <v>1494</v>
      </c>
      <c r="B333" s="282" t="s">
        <v>560</v>
      </c>
      <c r="C333" s="289" t="s">
        <v>814</v>
      </c>
      <c r="D333" s="289" t="s">
        <v>814</v>
      </c>
      <c r="E333" s="211"/>
      <c r="F333" s="195" t="str">
        <f t="shared" ref="F333:F349" si="12">IF($C$350=0,"",IF(C333="[for completion]","",IF(C333="","",C333/$C$350)))</f>
        <v/>
      </c>
      <c r="G333" s="195" t="str">
        <f t="shared" ref="G333:G349" si="13">IF($D$350=0,"",IF(D333="[for completion]","",IF(D333="","",D333/$D$350)))</f>
        <v/>
      </c>
    </row>
    <row r="334" spans="1:7" s="209" customFormat="1" x14ac:dyDescent="0.25">
      <c r="A334" s="226" t="s">
        <v>1495</v>
      </c>
      <c r="B334" s="282" t="s">
        <v>560</v>
      </c>
      <c r="C334" s="289" t="s">
        <v>814</v>
      </c>
      <c r="D334" s="289" t="s">
        <v>814</v>
      </c>
      <c r="E334" s="211"/>
      <c r="F334" s="195" t="str">
        <f t="shared" si="12"/>
        <v/>
      </c>
      <c r="G334" s="195" t="str">
        <f t="shared" si="13"/>
        <v/>
      </c>
    </row>
    <row r="335" spans="1:7" s="209" customFormat="1" x14ac:dyDescent="0.25">
      <c r="A335" s="226" t="s">
        <v>1496</v>
      </c>
      <c r="B335" s="282" t="s">
        <v>560</v>
      </c>
      <c r="C335" s="289" t="s">
        <v>814</v>
      </c>
      <c r="D335" s="289" t="s">
        <v>814</v>
      </c>
      <c r="E335" s="211"/>
      <c r="F335" s="195" t="str">
        <f t="shared" si="12"/>
        <v/>
      </c>
      <c r="G335" s="195" t="str">
        <f t="shared" si="13"/>
        <v/>
      </c>
    </row>
    <row r="336" spans="1:7" s="209" customFormat="1" x14ac:dyDescent="0.25">
      <c r="A336" s="226" t="s">
        <v>1497</v>
      </c>
      <c r="B336" s="282" t="s">
        <v>560</v>
      </c>
      <c r="C336" s="289" t="s">
        <v>814</v>
      </c>
      <c r="D336" s="289" t="s">
        <v>814</v>
      </c>
      <c r="E336" s="211"/>
      <c r="F336" s="195" t="str">
        <f t="shared" si="12"/>
        <v/>
      </c>
      <c r="G336" s="195" t="str">
        <f t="shared" si="13"/>
        <v/>
      </c>
    </row>
    <row r="337" spans="1:7" s="209" customFormat="1" x14ac:dyDescent="0.25">
      <c r="A337" s="226" t="s">
        <v>1498</v>
      </c>
      <c r="B337" s="282" t="s">
        <v>560</v>
      </c>
      <c r="C337" s="289" t="s">
        <v>814</v>
      </c>
      <c r="D337" s="289" t="s">
        <v>814</v>
      </c>
      <c r="E337" s="211"/>
      <c r="F337" s="195" t="str">
        <f t="shared" si="12"/>
        <v/>
      </c>
      <c r="G337" s="195" t="str">
        <f t="shared" si="13"/>
        <v/>
      </c>
    </row>
    <row r="338" spans="1:7" s="209" customFormat="1" x14ac:dyDescent="0.25">
      <c r="A338" s="226" t="s">
        <v>1499</v>
      </c>
      <c r="B338" s="282" t="s">
        <v>560</v>
      </c>
      <c r="C338" s="289" t="s">
        <v>814</v>
      </c>
      <c r="D338" s="289" t="s">
        <v>814</v>
      </c>
      <c r="E338" s="211"/>
      <c r="F338" s="195" t="str">
        <f t="shared" si="12"/>
        <v/>
      </c>
      <c r="G338" s="195" t="str">
        <f t="shared" si="13"/>
        <v/>
      </c>
    </row>
    <row r="339" spans="1:7" s="209" customFormat="1" x14ac:dyDescent="0.25">
      <c r="A339" s="226" t="s">
        <v>1500</v>
      </c>
      <c r="B339" s="282" t="s">
        <v>560</v>
      </c>
      <c r="C339" s="289" t="s">
        <v>814</v>
      </c>
      <c r="D339" s="289" t="s">
        <v>814</v>
      </c>
      <c r="E339" s="211"/>
      <c r="F339" s="195" t="str">
        <f t="shared" si="12"/>
        <v/>
      </c>
      <c r="G339" s="195" t="str">
        <f t="shared" si="13"/>
        <v/>
      </c>
    </row>
    <row r="340" spans="1:7" s="209" customFormat="1" x14ac:dyDescent="0.25">
      <c r="A340" s="226" t="s">
        <v>1501</v>
      </c>
      <c r="B340" s="282" t="s">
        <v>560</v>
      </c>
      <c r="C340" s="289" t="s">
        <v>814</v>
      </c>
      <c r="D340" s="289" t="s">
        <v>814</v>
      </c>
      <c r="E340" s="211"/>
      <c r="F340" s="195" t="str">
        <f t="shared" si="12"/>
        <v/>
      </c>
      <c r="G340" s="195" t="str">
        <f t="shared" si="13"/>
        <v/>
      </c>
    </row>
    <row r="341" spans="1:7" s="209" customFormat="1" x14ac:dyDescent="0.25">
      <c r="A341" s="226" t="s">
        <v>1502</v>
      </c>
      <c r="B341" s="282" t="s">
        <v>560</v>
      </c>
      <c r="C341" s="289" t="s">
        <v>814</v>
      </c>
      <c r="D341" s="289" t="s">
        <v>814</v>
      </c>
      <c r="E341" s="211"/>
      <c r="F341" s="195" t="str">
        <f t="shared" si="12"/>
        <v/>
      </c>
      <c r="G341" s="195" t="str">
        <f t="shared" si="13"/>
        <v/>
      </c>
    </row>
    <row r="342" spans="1:7" s="209" customFormat="1" x14ac:dyDescent="0.25">
      <c r="A342" s="226" t="s">
        <v>1684</v>
      </c>
      <c r="B342" s="282" t="s">
        <v>560</v>
      </c>
      <c r="C342" s="289" t="s">
        <v>814</v>
      </c>
      <c r="D342" s="289" t="s">
        <v>814</v>
      </c>
      <c r="E342" s="211"/>
      <c r="F342" s="195" t="str">
        <f t="shared" si="12"/>
        <v/>
      </c>
      <c r="G342" s="195" t="str">
        <f t="shared" si="13"/>
        <v/>
      </c>
    </row>
    <row r="343" spans="1:7" s="209" customFormat="1" x14ac:dyDescent="0.25">
      <c r="A343" s="226" t="s">
        <v>1706</v>
      </c>
      <c r="B343" s="282" t="s">
        <v>560</v>
      </c>
      <c r="C343" s="289" t="s">
        <v>814</v>
      </c>
      <c r="D343" s="289" t="s">
        <v>814</v>
      </c>
      <c r="E343" s="211"/>
      <c r="F343" s="195" t="str">
        <f t="shared" si="12"/>
        <v/>
      </c>
      <c r="G343" s="195" t="str">
        <f t="shared" si="13"/>
        <v/>
      </c>
    </row>
    <row r="344" spans="1:7" s="209" customFormat="1" x14ac:dyDescent="0.25">
      <c r="A344" s="226" t="s">
        <v>1707</v>
      </c>
      <c r="B344" s="282" t="s">
        <v>560</v>
      </c>
      <c r="C344" s="289" t="s">
        <v>814</v>
      </c>
      <c r="D344" s="289" t="s">
        <v>814</v>
      </c>
      <c r="E344" s="211"/>
      <c r="F344" s="195" t="str">
        <f t="shared" si="12"/>
        <v/>
      </c>
      <c r="G344" s="195" t="str">
        <f t="shared" si="13"/>
        <v/>
      </c>
    </row>
    <row r="345" spans="1:7" s="209" customFormat="1" x14ac:dyDescent="0.25">
      <c r="A345" s="226" t="s">
        <v>1708</v>
      </c>
      <c r="B345" s="282" t="s">
        <v>560</v>
      </c>
      <c r="C345" s="289" t="s">
        <v>814</v>
      </c>
      <c r="D345" s="289" t="s">
        <v>814</v>
      </c>
      <c r="E345" s="211"/>
      <c r="F345" s="195" t="str">
        <f t="shared" si="12"/>
        <v/>
      </c>
      <c r="G345" s="195" t="str">
        <f t="shared" si="13"/>
        <v/>
      </c>
    </row>
    <row r="346" spans="1:7" s="209" customFormat="1" x14ac:dyDescent="0.25">
      <c r="A346" s="226" t="s">
        <v>1709</v>
      </c>
      <c r="B346" s="282" t="s">
        <v>560</v>
      </c>
      <c r="C346" s="289" t="s">
        <v>814</v>
      </c>
      <c r="D346" s="289" t="s">
        <v>814</v>
      </c>
      <c r="E346" s="211"/>
      <c r="F346" s="195" t="str">
        <f t="shared" si="12"/>
        <v/>
      </c>
      <c r="G346" s="195" t="str">
        <f t="shared" si="13"/>
        <v/>
      </c>
    </row>
    <row r="347" spans="1:7" s="209" customFormat="1" x14ac:dyDescent="0.25">
      <c r="A347" s="226" t="s">
        <v>1710</v>
      </c>
      <c r="B347" s="282" t="s">
        <v>560</v>
      </c>
      <c r="C347" s="289" t="s">
        <v>814</v>
      </c>
      <c r="D347" s="289" t="s">
        <v>814</v>
      </c>
      <c r="E347" s="211"/>
      <c r="F347" s="195" t="str">
        <f t="shared" si="12"/>
        <v/>
      </c>
      <c r="G347" s="195" t="str">
        <f t="shared" si="13"/>
        <v/>
      </c>
    </row>
    <row r="348" spans="1:7" s="209" customFormat="1" x14ac:dyDescent="0.25">
      <c r="A348" s="226" t="s">
        <v>1711</v>
      </c>
      <c r="B348" s="282" t="s">
        <v>560</v>
      </c>
      <c r="C348" s="289" t="s">
        <v>814</v>
      </c>
      <c r="D348" s="289" t="s">
        <v>814</v>
      </c>
      <c r="E348" s="211"/>
      <c r="F348" s="195" t="str">
        <f t="shared" si="12"/>
        <v/>
      </c>
      <c r="G348" s="195" t="str">
        <f t="shared" si="13"/>
        <v/>
      </c>
    </row>
    <row r="349" spans="1:7" s="209" customFormat="1" x14ac:dyDescent="0.25">
      <c r="A349" s="226" t="s">
        <v>1712</v>
      </c>
      <c r="B349" s="185" t="s">
        <v>1605</v>
      </c>
      <c r="C349" s="289" t="s">
        <v>814</v>
      </c>
      <c r="D349" s="289" t="s">
        <v>814</v>
      </c>
      <c r="E349" s="211"/>
      <c r="F349" s="195" t="str">
        <f t="shared" si="12"/>
        <v/>
      </c>
      <c r="G349" s="195" t="str">
        <f t="shared" si="13"/>
        <v/>
      </c>
    </row>
    <row r="350" spans="1:7" s="209" customFormat="1" x14ac:dyDescent="0.25">
      <c r="A350" s="226" t="s">
        <v>1713</v>
      </c>
      <c r="B350" s="212" t="s">
        <v>100</v>
      </c>
      <c r="C350" s="142">
        <f>SUM(C332:C349)</f>
        <v>0</v>
      </c>
      <c r="D350" s="143">
        <f>SUM(D332:D349)</f>
        <v>0</v>
      </c>
      <c r="E350" s="211"/>
      <c r="F350" s="200">
        <f>SUM(F332:F349)</f>
        <v>0</v>
      </c>
      <c r="G350" s="200">
        <f>SUM(G332:G349)</f>
        <v>0</v>
      </c>
    </row>
    <row r="351" spans="1:7" s="209" customFormat="1" x14ac:dyDescent="0.25">
      <c r="A351" s="226" t="s">
        <v>1503</v>
      </c>
      <c r="B351" s="212"/>
      <c r="C351" s="226"/>
      <c r="D351" s="226"/>
      <c r="E351" s="211"/>
      <c r="F351" s="211"/>
      <c r="G351" s="211"/>
    </row>
    <row r="352" spans="1:7" s="209" customFormat="1" x14ac:dyDescent="0.25">
      <c r="A352" s="226" t="s">
        <v>1714</v>
      </c>
      <c r="B352" s="212"/>
      <c r="C352" s="226"/>
      <c r="D352" s="226"/>
      <c r="E352" s="211"/>
      <c r="F352" s="211"/>
      <c r="G352" s="211"/>
    </row>
    <row r="353" spans="1:7" x14ac:dyDescent="0.25">
      <c r="A353" s="44"/>
      <c r="B353" s="44" t="s">
        <v>1859</v>
      </c>
      <c r="C353" s="44" t="s">
        <v>65</v>
      </c>
      <c r="D353" s="44" t="s">
        <v>1211</v>
      </c>
      <c r="E353" s="44"/>
      <c r="F353" s="44" t="s">
        <v>467</v>
      </c>
      <c r="G353" s="44" t="s">
        <v>1862</v>
      </c>
    </row>
    <row r="354" spans="1:7" x14ac:dyDescent="0.25">
      <c r="A354" s="168" t="s">
        <v>1504</v>
      </c>
      <c r="B354" s="175" t="s">
        <v>1203</v>
      </c>
      <c r="C354" s="289" t="s">
        <v>814</v>
      </c>
      <c r="D354" s="289" t="s">
        <v>814</v>
      </c>
      <c r="E354" s="173"/>
      <c r="F354" s="195" t="str">
        <f>IF($C$364=0,"",IF(C354="[for completion]","",IF(C354="","",C354/$C$364)))</f>
        <v/>
      </c>
      <c r="G354" s="195" t="str">
        <f>IF($D$364=0,"",IF(D354="[for completion]","",IF(D354="","",D354/$D$364)))</f>
        <v/>
      </c>
    </row>
    <row r="355" spans="1:7" x14ac:dyDescent="0.25">
      <c r="A355" s="226" t="s">
        <v>1505</v>
      </c>
      <c r="B355" s="175" t="s">
        <v>1204</v>
      </c>
      <c r="C355" s="289" t="s">
        <v>814</v>
      </c>
      <c r="D355" s="289" t="s">
        <v>814</v>
      </c>
      <c r="E355" s="173"/>
      <c r="F355" s="195" t="str">
        <f t="shared" ref="F355:F363" si="14">IF($C$364=0,"",IF(C355="[for completion]","",IF(C355="","",C355/$C$364)))</f>
        <v/>
      </c>
      <c r="G355" s="195" t="str">
        <f t="shared" ref="G355:G363" si="15">IF($D$364=0,"",IF(D355="[for completion]","",IF(D355="","",D355/$D$364)))</f>
        <v/>
      </c>
    </row>
    <row r="356" spans="1:7" x14ac:dyDescent="0.25">
      <c r="A356" s="226" t="s">
        <v>1506</v>
      </c>
      <c r="B356" s="212" t="s">
        <v>1890</v>
      </c>
      <c r="C356" s="289" t="s">
        <v>814</v>
      </c>
      <c r="D356" s="289" t="s">
        <v>814</v>
      </c>
      <c r="E356" s="173"/>
      <c r="F356" s="195" t="str">
        <f t="shared" si="14"/>
        <v/>
      </c>
      <c r="G356" s="195" t="str">
        <f>IF($D$364=0,"",IF(D356="[for completion]","",IF(D356="","",D356/$D$364)))</f>
        <v/>
      </c>
    </row>
    <row r="357" spans="1:7" x14ac:dyDescent="0.25">
      <c r="A357" s="226" t="s">
        <v>1507</v>
      </c>
      <c r="B357" s="175" t="s">
        <v>1205</v>
      </c>
      <c r="C357" s="289" t="s">
        <v>814</v>
      </c>
      <c r="D357" s="289" t="s">
        <v>814</v>
      </c>
      <c r="E357" s="173"/>
      <c r="F357" s="195" t="str">
        <f t="shared" si="14"/>
        <v/>
      </c>
      <c r="G357" s="195" t="str">
        <f t="shared" si="15"/>
        <v/>
      </c>
    </row>
    <row r="358" spans="1:7" x14ac:dyDescent="0.25">
      <c r="A358" s="226" t="s">
        <v>1508</v>
      </c>
      <c r="B358" s="175" t="s">
        <v>1206</v>
      </c>
      <c r="C358" s="289" t="s">
        <v>814</v>
      </c>
      <c r="D358" s="289" t="s">
        <v>814</v>
      </c>
      <c r="E358" s="173"/>
      <c r="F358" s="195" t="str">
        <f>IF($C$364=0,"",IF(C358="[for completion]","",IF(C358="","",C358/$C$364)))</f>
        <v/>
      </c>
      <c r="G358" s="195" t="str">
        <f t="shared" si="15"/>
        <v/>
      </c>
    </row>
    <row r="359" spans="1:7" x14ac:dyDescent="0.25">
      <c r="A359" s="226" t="s">
        <v>1509</v>
      </c>
      <c r="B359" s="175" t="s">
        <v>1207</v>
      </c>
      <c r="C359" s="289" t="s">
        <v>814</v>
      </c>
      <c r="D359" s="289" t="s">
        <v>814</v>
      </c>
      <c r="E359" s="173"/>
      <c r="F359" s="195" t="str">
        <f t="shared" si="14"/>
        <v/>
      </c>
      <c r="G359" s="195" t="str">
        <f>IF($D$364=0,"",IF(D359="[for completion]","",IF(D359="","",D359/$D$364)))</f>
        <v/>
      </c>
    </row>
    <row r="360" spans="1:7" x14ac:dyDescent="0.25">
      <c r="A360" s="226" t="s">
        <v>1599</v>
      </c>
      <c r="B360" s="175" t="s">
        <v>1208</v>
      </c>
      <c r="C360" s="289" t="s">
        <v>814</v>
      </c>
      <c r="D360" s="289" t="s">
        <v>814</v>
      </c>
      <c r="E360" s="173"/>
      <c r="F360" s="195" t="str">
        <f t="shared" si="14"/>
        <v/>
      </c>
      <c r="G360" s="195" t="str">
        <f t="shared" si="15"/>
        <v/>
      </c>
    </row>
    <row r="361" spans="1:7" x14ac:dyDescent="0.25">
      <c r="A361" s="226" t="s">
        <v>1600</v>
      </c>
      <c r="B361" s="175" t="s">
        <v>1209</v>
      </c>
      <c r="C361" s="289" t="s">
        <v>814</v>
      </c>
      <c r="D361" s="289" t="s">
        <v>814</v>
      </c>
      <c r="E361" s="173"/>
      <c r="F361" s="195" t="str">
        <f t="shared" si="14"/>
        <v/>
      </c>
      <c r="G361" s="195" t="str">
        <f t="shared" si="15"/>
        <v/>
      </c>
    </row>
    <row r="362" spans="1:7" x14ac:dyDescent="0.25">
      <c r="A362" s="226" t="s">
        <v>1719</v>
      </c>
      <c r="B362" s="175" t="s">
        <v>1210</v>
      </c>
      <c r="C362" s="289" t="s">
        <v>814</v>
      </c>
      <c r="D362" s="289" t="s">
        <v>814</v>
      </c>
      <c r="E362" s="173"/>
      <c r="F362" s="195" t="str">
        <f t="shared" si="14"/>
        <v/>
      </c>
      <c r="G362" s="195" t="str">
        <f t="shared" si="15"/>
        <v/>
      </c>
    </row>
    <row r="363" spans="1:7" s="209" customFormat="1" x14ac:dyDescent="0.25">
      <c r="A363" s="226" t="s">
        <v>1720</v>
      </c>
      <c r="B363" s="212" t="s">
        <v>1605</v>
      </c>
      <c r="C363" s="289" t="s">
        <v>814</v>
      </c>
      <c r="D363" s="289" t="s">
        <v>814</v>
      </c>
      <c r="E363" s="211"/>
      <c r="F363" s="195" t="str">
        <f t="shared" si="14"/>
        <v/>
      </c>
      <c r="G363" s="195" t="str">
        <f t="shared" si="15"/>
        <v/>
      </c>
    </row>
    <row r="364" spans="1:7" x14ac:dyDescent="0.25">
      <c r="A364" s="226" t="s">
        <v>1721</v>
      </c>
      <c r="B364" s="175" t="s">
        <v>100</v>
      </c>
      <c r="C364" s="142">
        <f>SUM(C354:C363)</f>
        <v>0</v>
      </c>
      <c r="D364" s="143">
        <f>SUM(D354:D363)</f>
        <v>0</v>
      </c>
      <c r="E364" s="173"/>
      <c r="F364" s="200">
        <f>SUM(F354:F363)</f>
        <v>0</v>
      </c>
      <c r="G364" s="200">
        <f>SUM(G354:G363)</f>
        <v>0</v>
      </c>
    </row>
    <row r="365" spans="1:7" x14ac:dyDescent="0.25">
      <c r="A365" s="168" t="s">
        <v>1510</v>
      </c>
      <c r="B365" s="175"/>
      <c r="C365" s="168"/>
      <c r="D365" s="168"/>
      <c r="E365" s="173"/>
      <c r="F365" s="173"/>
      <c r="G365" s="173"/>
    </row>
    <row r="366" spans="1:7" x14ac:dyDescent="0.25">
      <c r="A366" s="44"/>
      <c r="B366" s="44" t="s">
        <v>1715</v>
      </c>
      <c r="C366" s="44" t="s">
        <v>65</v>
      </c>
      <c r="D366" s="44" t="s">
        <v>1211</v>
      </c>
      <c r="E366" s="44"/>
      <c r="F366" s="44" t="s">
        <v>467</v>
      </c>
      <c r="G366" s="44" t="s">
        <v>1862</v>
      </c>
    </row>
    <row r="367" spans="1:7" x14ac:dyDescent="0.25">
      <c r="A367" s="210" t="s">
        <v>1601</v>
      </c>
      <c r="B367" s="212" t="s">
        <v>1593</v>
      </c>
      <c r="C367" s="289" t="s">
        <v>814</v>
      </c>
      <c r="D367" s="289" t="s">
        <v>814</v>
      </c>
      <c r="E367" s="211"/>
      <c r="F367" s="195" t="str">
        <f>IF($C$374=0,"",IF(C367="[for completion]","",IF(C367="","",C367/$C$374)))</f>
        <v/>
      </c>
      <c r="G367" s="195" t="str">
        <f>IF($D$374=0,"",IF(D367="[for completion]","",IF(D367="","",D367/$D$374)))</f>
        <v/>
      </c>
    </row>
    <row r="368" spans="1:7" x14ac:dyDescent="0.25">
      <c r="A368" s="226" t="s">
        <v>1602</v>
      </c>
      <c r="B368" s="217" t="s">
        <v>1594</v>
      </c>
      <c r="C368" s="289" t="s">
        <v>814</v>
      </c>
      <c r="D368" s="289" t="s">
        <v>814</v>
      </c>
      <c r="E368" s="211"/>
      <c r="F368" s="195" t="str">
        <f t="shared" ref="F368:F373" si="16">IF($C$374=0,"",IF(C368="[for completion]","",IF(C368="","",C368/$C$374)))</f>
        <v/>
      </c>
      <c r="G368" s="195" t="str">
        <f t="shared" ref="G368:G373" si="17">IF($D$374=0,"",IF(D368="[for completion]","",IF(D368="","",D368/$D$374)))</f>
        <v/>
      </c>
    </row>
    <row r="369" spans="1:7" x14ac:dyDescent="0.25">
      <c r="A369" s="226" t="s">
        <v>1603</v>
      </c>
      <c r="B369" s="212" t="s">
        <v>1595</v>
      </c>
      <c r="C369" s="289" t="s">
        <v>814</v>
      </c>
      <c r="D369" s="289" t="s">
        <v>814</v>
      </c>
      <c r="E369" s="211"/>
      <c r="F369" s="195" t="str">
        <f t="shared" si="16"/>
        <v/>
      </c>
      <c r="G369" s="195" t="str">
        <f t="shared" si="17"/>
        <v/>
      </c>
    </row>
    <row r="370" spans="1:7" x14ac:dyDescent="0.25">
      <c r="A370" s="226" t="s">
        <v>1604</v>
      </c>
      <c r="B370" s="212" t="s">
        <v>1596</v>
      </c>
      <c r="C370" s="289" t="s">
        <v>814</v>
      </c>
      <c r="D370" s="289" t="s">
        <v>814</v>
      </c>
      <c r="E370" s="211"/>
      <c r="F370" s="195" t="str">
        <f t="shared" si="16"/>
        <v/>
      </c>
      <c r="G370" s="195" t="str">
        <f t="shared" si="17"/>
        <v/>
      </c>
    </row>
    <row r="371" spans="1:7" x14ac:dyDescent="0.25">
      <c r="A371" s="226" t="s">
        <v>1606</v>
      </c>
      <c r="B371" s="212" t="s">
        <v>1597</v>
      </c>
      <c r="C371" s="289" t="s">
        <v>814</v>
      </c>
      <c r="D371" s="289" t="s">
        <v>814</v>
      </c>
      <c r="E371" s="211"/>
      <c r="F371" s="195" t="str">
        <f t="shared" si="16"/>
        <v/>
      </c>
      <c r="G371" s="195" t="str">
        <f t="shared" si="17"/>
        <v/>
      </c>
    </row>
    <row r="372" spans="1:7" x14ac:dyDescent="0.25">
      <c r="A372" s="226" t="s">
        <v>1716</v>
      </c>
      <c r="B372" s="212" t="s">
        <v>1598</v>
      </c>
      <c r="C372" s="289" t="s">
        <v>814</v>
      </c>
      <c r="D372" s="289" t="s">
        <v>814</v>
      </c>
      <c r="E372" s="211"/>
      <c r="F372" s="195" t="str">
        <f t="shared" si="16"/>
        <v/>
      </c>
      <c r="G372" s="195" t="str">
        <f t="shared" si="17"/>
        <v/>
      </c>
    </row>
    <row r="373" spans="1:7" x14ac:dyDescent="0.25">
      <c r="A373" s="226" t="s">
        <v>1717</v>
      </c>
      <c r="B373" s="212" t="s">
        <v>1212</v>
      </c>
      <c r="C373" s="289" t="s">
        <v>814</v>
      </c>
      <c r="D373" s="289" t="s">
        <v>814</v>
      </c>
      <c r="E373" s="211"/>
      <c r="F373" s="195" t="str">
        <f t="shared" si="16"/>
        <v/>
      </c>
      <c r="G373" s="195" t="str">
        <f t="shared" si="17"/>
        <v/>
      </c>
    </row>
    <row r="374" spans="1:7" x14ac:dyDescent="0.25">
      <c r="A374" s="226" t="s">
        <v>1718</v>
      </c>
      <c r="B374" s="212" t="s">
        <v>100</v>
      </c>
      <c r="C374" s="142">
        <f>SUM(C367:C373)</f>
        <v>0</v>
      </c>
      <c r="D374" s="143">
        <f>SUM(D367:D373)</f>
        <v>0</v>
      </c>
      <c r="E374" s="211"/>
      <c r="F374" s="200">
        <f>SUM(F367:F373)</f>
        <v>0</v>
      </c>
      <c r="G374" s="200">
        <f>SUM(G367:G373)</f>
        <v>0</v>
      </c>
    </row>
    <row r="375" spans="1:7" x14ac:dyDescent="0.25">
      <c r="A375" s="210" t="s">
        <v>1607</v>
      </c>
      <c r="B375" s="212"/>
      <c r="C375" s="210"/>
      <c r="D375" s="210"/>
      <c r="E375" s="211"/>
      <c r="F375" s="211"/>
      <c r="G375" s="211"/>
    </row>
    <row r="376" spans="1:7" x14ac:dyDescent="0.25">
      <c r="A376" s="44"/>
      <c r="B376" s="44" t="s">
        <v>1860</v>
      </c>
      <c r="C376" s="44" t="s">
        <v>65</v>
      </c>
      <c r="D376" s="44" t="s">
        <v>1211</v>
      </c>
      <c r="E376" s="44"/>
      <c r="F376" s="44" t="s">
        <v>467</v>
      </c>
      <c r="G376" s="44" t="s">
        <v>1862</v>
      </c>
    </row>
    <row r="377" spans="1:7" x14ac:dyDescent="0.25">
      <c r="A377" s="210" t="s">
        <v>1699</v>
      </c>
      <c r="B377" s="212" t="s">
        <v>1861</v>
      </c>
      <c r="C377" s="289" t="s">
        <v>814</v>
      </c>
      <c r="D377" s="289" t="s">
        <v>814</v>
      </c>
      <c r="E377" s="211"/>
      <c r="F377" s="195" t="str">
        <f>IF($C$381=0,"",IF(C377="[for completion]","",IF(C377="","",C377/$C$381)))</f>
        <v/>
      </c>
      <c r="G377" s="195" t="str">
        <f>IF($D$381=0,"",IF(D377="[for completion]","",IF(D377="","",D377/$D$381)))</f>
        <v/>
      </c>
    </row>
    <row r="378" spans="1:7" x14ac:dyDescent="0.25">
      <c r="A378" s="226" t="s">
        <v>1700</v>
      </c>
      <c r="B378" s="217" t="s">
        <v>1788</v>
      </c>
      <c r="C378" s="289" t="s">
        <v>814</v>
      </c>
      <c r="D378" s="289" t="s">
        <v>814</v>
      </c>
      <c r="E378" s="211"/>
      <c r="F378" s="195" t="str">
        <f t="shared" ref="F378:F380" si="18">IF($C$381=0,"",IF(C378="[for completion]","",IF(C378="","",C378/$C$381)))</f>
        <v/>
      </c>
      <c r="G378" s="195" t="str">
        <f t="shared" ref="G378:G380" si="19">IF($D$381=0,"",IF(D378="[for completion]","",IF(D378="","",D378/$D$381)))</f>
        <v/>
      </c>
    </row>
    <row r="379" spans="1:7" x14ac:dyDescent="0.25">
      <c r="A379" s="226" t="s">
        <v>1701</v>
      </c>
      <c r="B379" s="212" t="s">
        <v>1212</v>
      </c>
      <c r="C379" s="289" t="s">
        <v>814</v>
      </c>
      <c r="D379" s="289" t="s">
        <v>814</v>
      </c>
      <c r="E379" s="211"/>
      <c r="F379" s="195" t="str">
        <f t="shared" si="18"/>
        <v/>
      </c>
      <c r="G379" s="195" t="str">
        <f>IF($D$381=0,"",IF(D379="[for completion]","",IF(D379="","",D379/$D$381)))</f>
        <v/>
      </c>
    </row>
    <row r="380" spans="1:7" x14ac:dyDescent="0.25">
      <c r="A380" s="226" t="s">
        <v>1702</v>
      </c>
      <c r="B380" s="215" t="s">
        <v>1605</v>
      </c>
      <c r="C380" s="289" t="s">
        <v>814</v>
      </c>
      <c r="D380" s="289" t="s">
        <v>814</v>
      </c>
      <c r="E380" s="211"/>
      <c r="F380" s="195" t="str">
        <f t="shared" si="18"/>
        <v/>
      </c>
      <c r="G380" s="195" t="str">
        <f t="shared" si="19"/>
        <v/>
      </c>
    </row>
    <row r="381" spans="1:7" x14ac:dyDescent="0.25">
      <c r="A381" s="226" t="s">
        <v>1703</v>
      </c>
      <c r="B381" s="212" t="s">
        <v>100</v>
      </c>
      <c r="C381" s="142">
        <f>SUM(C377:C380)</f>
        <v>0</v>
      </c>
      <c r="D381" s="143">
        <f>SUM(D377:D380)</f>
        <v>0</v>
      </c>
      <c r="E381" s="211"/>
      <c r="F381" s="200">
        <f>SUM(F377:F380)</f>
        <v>0</v>
      </c>
      <c r="G381" s="200">
        <f>SUM(G377:G380)</f>
        <v>0</v>
      </c>
    </row>
    <row r="382" spans="1:7" x14ac:dyDescent="0.25">
      <c r="A382" s="210" t="s">
        <v>1704</v>
      </c>
      <c r="B382" s="215"/>
      <c r="C382" s="216"/>
      <c r="D382" s="215"/>
      <c r="E382" s="213"/>
      <c r="F382" s="213"/>
      <c r="G382" s="213"/>
    </row>
    <row r="383" spans="1:7" x14ac:dyDescent="0.25">
      <c r="A383" s="44"/>
      <c r="B383" s="300" t="s">
        <v>1891</v>
      </c>
      <c r="C383" s="44" t="s">
        <v>65</v>
      </c>
      <c r="D383" s="44" t="s">
        <v>1211</v>
      </c>
      <c r="E383" s="44"/>
      <c r="F383" s="44" t="s">
        <v>467</v>
      </c>
      <c r="G383" s="44" t="s">
        <v>1470</v>
      </c>
    </row>
    <row r="384" spans="1:7" s="209" customFormat="1" x14ac:dyDescent="0.25">
      <c r="A384" s="278" t="s">
        <v>1915</v>
      </c>
      <c r="B384" s="304" t="s">
        <v>560</v>
      </c>
      <c r="C384" s="216" t="s">
        <v>814</v>
      </c>
      <c r="D384" s="216" t="s">
        <v>814</v>
      </c>
      <c r="E384" s="296"/>
      <c r="F384" s="195" t="str">
        <f>IF($C$402=0,"",IF(C384="[for completion]","",IF(C384="","",C384/$C$402)))</f>
        <v/>
      </c>
      <c r="G384" s="195" t="str">
        <f>IF($D$402=0,"",IF(D384="[for completion]","",IF(D384="","",D384/$D$402)))</f>
        <v/>
      </c>
    </row>
    <row r="385" spans="1:7" x14ac:dyDescent="0.25">
      <c r="A385" s="278" t="s">
        <v>1916</v>
      </c>
      <c r="B385" s="304" t="s">
        <v>560</v>
      </c>
      <c r="C385" s="216" t="s">
        <v>814</v>
      </c>
      <c r="D385" s="216" t="s">
        <v>814</v>
      </c>
      <c r="E385" s="296"/>
      <c r="F385" s="195" t="str">
        <f t="shared" ref="F385:F401" si="20">IF($C$402=0,"",IF(C385="[for completion]","",IF(C385="","",C385/$C$402)))</f>
        <v/>
      </c>
      <c r="G385" s="195" t="str">
        <f t="shared" ref="G385:G401" si="21">IF($D$402=0,"",IF(D385="[for completion]","",IF(D385="","",D385/$D$402)))</f>
        <v/>
      </c>
    </row>
    <row r="386" spans="1:7" x14ac:dyDescent="0.25">
      <c r="A386" s="278" t="s">
        <v>1917</v>
      </c>
      <c r="B386" s="304" t="s">
        <v>560</v>
      </c>
      <c r="C386" s="216" t="s">
        <v>814</v>
      </c>
      <c r="D386" s="216" t="s">
        <v>814</v>
      </c>
      <c r="E386" s="296"/>
      <c r="F386" s="195" t="str">
        <f t="shared" si="20"/>
        <v/>
      </c>
      <c r="G386" s="195" t="str">
        <f t="shared" si="21"/>
        <v/>
      </c>
    </row>
    <row r="387" spans="1:7" x14ac:dyDescent="0.25">
      <c r="A387" s="278" t="s">
        <v>1918</v>
      </c>
      <c r="B387" s="304" t="s">
        <v>560</v>
      </c>
      <c r="C387" s="216" t="s">
        <v>814</v>
      </c>
      <c r="D387" s="216" t="s">
        <v>814</v>
      </c>
      <c r="E387" s="296"/>
      <c r="F387" s="195" t="str">
        <f t="shared" si="20"/>
        <v/>
      </c>
      <c r="G387" s="195" t="str">
        <f t="shared" si="21"/>
        <v/>
      </c>
    </row>
    <row r="388" spans="1:7" x14ac:dyDescent="0.25">
      <c r="A388" s="278" t="s">
        <v>1919</v>
      </c>
      <c r="B388" s="304" t="s">
        <v>560</v>
      </c>
      <c r="C388" s="216" t="s">
        <v>814</v>
      </c>
      <c r="D388" s="216" t="s">
        <v>814</v>
      </c>
      <c r="E388" s="296"/>
      <c r="F388" s="195" t="str">
        <f t="shared" si="20"/>
        <v/>
      </c>
      <c r="G388" s="195" t="str">
        <f t="shared" si="21"/>
        <v/>
      </c>
    </row>
    <row r="389" spans="1:7" x14ac:dyDescent="0.25">
      <c r="A389" s="278" t="s">
        <v>1920</v>
      </c>
      <c r="B389" s="304" t="s">
        <v>560</v>
      </c>
      <c r="C389" s="216" t="s">
        <v>814</v>
      </c>
      <c r="D389" s="216" t="s">
        <v>814</v>
      </c>
      <c r="E389" s="296"/>
      <c r="F389" s="195" t="str">
        <f t="shared" si="20"/>
        <v/>
      </c>
      <c r="G389" s="195" t="str">
        <f t="shared" si="21"/>
        <v/>
      </c>
    </row>
    <row r="390" spans="1:7" x14ac:dyDescent="0.25">
      <c r="A390" s="278" t="s">
        <v>1921</v>
      </c>
      <c r="B390" s="304" t="s">
        <v>560</v>
      </c>
      <c r="C390" s="216" t="s">
        <v>814</v>
      </c>
      <c r="D390" s="216" t="s">
        <v>814</v>
      </c>
      <c r="E390" s="296"/>
      <c r="F390" s="195" t="str">
        <f t="shared" si="20"/>
        <v/>
      </c>
      <c r="G390" s="195" t="str">
        <f t="shared" si="21"/>
        <v/>
      </c>
    </row>
    <row r="391" spans="1:7" x14ac:dyDescent="0.25">
      <c r="A391" s="278" t="s">
        <v>1922</v>
      </c>
      <c r="B391" s="304" t="s">
        <v>560</v>
      </c>
      <c r="C391" s="216" t="s">
        <v>814</v>
      </c>
      <c r="D391" s="216" t="s">
        <v>814</v>
      </c>
      <c r="E391" s="296"/>
      <c r="F391" s="195" t="str">
        <f t="shared" si="20"/>
        <v/>
      </c>
      <c r="G391" s="195" t="str">
        <f t="shared" si="21"/>
        <v/>
      </c>
    </row>
    <row r="392" spans="1:7" x14ac:dyDescent="0.25">
      <c r="A392" s="278" t="s">
        <v>1923</v>
      </c>
      <c r="B392" s="304" t="s">
        <v>560</v>
      </c>
      <c r="C392" s="216" t="s">
        <v>814</v>
      </c>
      <c r="D392" s="216" t="s">
        <v>814</v>
      </c>
      <c r="E392" s="296"/>
      <c r="F392" s="195" t="str">
        <f t="shared" si="20"/>
        <v/>
      </c>
      <c r="G392" s="195" t="str">
        <f t="shared" si="21"/>
        <v/>
      </c>
    </row>
    <row r="393" spans="1:7" x14ac:dyDescent="0.25">
      <c r="A393" s="278" t="s">
        <v>1924</v>
      </c>
      <c r="B393" s="304" t="s">
        <v>560</v>
      </c>
      <c r="C393" s="216" t="s">
        <v>814</v>
      </c>
      <c r="D393" s="216" t="s">
        <v>814</v>
      </c>
      <c r="E393" s="296"/>
      <c r="F393" s="195" t="str">
        <f t="shared" si="20"/>
        <v/>
      </c>
      <c r="G393" s="195" t="str">
        <f t="shared" si="21"/>
        <v/>
      </c>
    </row>
    <row r="394" spans="1:7" x14ac:dyDescent="0.25">
      <c r="A394" s="278" t="s">
        <v>1925</v>
      </c>
      <c r="B394" s="304" t="s">
        <v>560</v>
      </c>
      <c r="C394" s="216" t="s">
        <v>814</v>
      </c>
      <c r="D394" s="216" t="s">
        <v>814</v>
      </c>
      <c r="E394" s="296"/>
      <c r="F394" s="195" t="str">
        <f t="shared" si="20"/>
        <v/>
      </c>
      <c r="G394" s="195" t="str">
        <f t="shared" si="21"/>
        <v/>
      </c>
    </row>
    <row r="395" spans="1:7" x14ac:dyDescent="0.25">
      <c r="A395" s="278" t="s">
        <v>1926</v>
      </c>
      <c r="B395" s="304" t="s">
        <v>560</v>
      </c>
      <c r="C395" s="216" t="s">
        <v>814</v>
      </c>
      <c r="D395" s="216" t="s">
        <v>814</v>
      </c>
      <c r="E395" s="296"/>
      <c r="F395" s="195" t="str">
        <f t="shared" si="20"/>
        <v/>
      </c>
      <c r="G395" s="195" t="str">
        <f t="shared" si="21"/>
        <v/>
      </c>
    </row>
    <row r="396" spans="1:7" x14ac:dyDescent="0.25">
      <c r="A396" s="278" t="s">
        <v>1927</v>
      </c>
      <c r="B396" s="304" t="s">
        <v>560</v>
      </c>
      <c r="C396" s="216" t="s">
        <v>814</v>
      </c>
      <c r="D396" s="216" t="s">
        <v>814</v>
      </c>
      <c r="E396" s="296"/>
      <c r="F396" s="195" t="str">
        <f t="shared" si="20"/>
        <v/>
      </c>
      <c r="G396" s="195" t="str">
        <f t="shared" si="21"/>
        <v/>
      </c>
    </row>
    <row r="397" spans="1:7" x14ac:dyDescent="0.25">
      <c r="A397" s="278" t="s">
        <v>1928</v>
      </c>
      <c r="B397" s="304" t="s">
        <v>560</v>
      </c>
      <c r="C397" s="216" t="s">
        <v>814</v>
      </c>
      <c r="D397" s="216" t="s">
        <v>814</v>
      </c>
      <c r="E397" s="296"/>
      <c r="F397" s="195" t="str">
        <f t="shared" si="20"/>
        <v/>
      </c>
      <c r="G397" s="195" t="str">
        <f t="shared" si="21"/>
        <v/>
      </c>
    </row>
    <row r="398" spans="1:7" x14ac:dyDescent="0.25">
      <c r="A398" s="278" t="s">
        <v>1929</v>
      </c>
      <c r="B398" s="304" t="s">
        <v>560</v>
      </c>
      <c r="C398" s="216" t="s">
        <v>814</v>
      </c>
      <c r="D398" s="216" t="s">
        <v>814</v>
      </c>
      <c r="E398" s="296"/>
      <c r="F398" s="195" t="str">
        <f t="shared" si="20"/>
        <v/>
      </c>
      <c r="G398" s="195" t="str">
        <f t="shared" si="21"/>
        <v/>
      </c>
    </row>
    <row r="399" spans="1:7" x14ac:dyDescent="0.25">
      <c r="A399" s="278" t="s">
        <v>1930</v>
      </c>
      <c r="B399" s="304" t="s">
        <v>560</v>
      </c>
      <c r="C399" s="216" t="s">
        <v>814</v>
      </c>
      <c r="D399" s="216" t="s">
        <v>814</v>
      </c>
      <c r="E399" s="296"/>
      <c r="F399" s="195" t="str">
        <f t="shared" si="20"/>
        <v/>
      </c>
      <c r="G399" s="195" t="str">
        <f t="shared" si="21"/>
        <v/>
      </c>
    </row>
    <row r="400" spans="1:7" x14ac:dyDescent="0.25">
      <c r="A400" s="278" t="s">
        <v>1931</v>
      </c>
      <c r="B400" s="304" t="s">
        <v>560</v>
      </c>
      <c r="C400" s="216" t="s">
        <v>814</v>
      </c>
      <c r="D400" s="216" t="s">
        <v>814</v>
      </c>
      <c r="E400" s="296"/>
      <c r="F400" s="195" t="str">
        <f t="shared" si="20"/>
        <v/>
      </c>
      <c r="G400" s="195" t="str">
        <f t="shared" si="21"/>
        <v/>
      </c>
    </row>
    <row r="401" spans="1:7" x14ac:dyDescent="0.25">
      <c r="A401" s="278" t="s">
        <v>1932</v>
      </c>
      <c r="B401" s="295" t="s">
        <v>1605</v>
      </c>
      <c r="C401" s="216" t="s">
        <v>814</v>
      </c>
      <c r="D401" s="216" t="s">
        <v>814</v>
      </c>
      <c r="E401" s="296"/>
      <c r="F401" s="195" t="str">
        <f t="shared" si="20"/>
        <v/>
      </c>
      <c r="G401" s="195" t="str">
        <f t="shared" si="21"/>
        <v/>
      </c>
    </row>
    <row r="402" spans="1:7" x14ac:dyDescent="0.25">
      <c r="A402" s="278" t="s">
        <v>1933</v>
      </c>
      <c r="B402" s="295" t="s">
        <v>100</v>
      </c>
      <c r="C402" s="142">
        <f>SUM(C384:C401)</f>
        <v>0</v>
      </c>
      <c r="D402" s="278">
        <f>SUM(D384:D401)</f>
        <v>0</v>
      </c>
      <c r="E402" s="296"/>
      <c r="F402" s="301">
        <f>SUM(F384:F401)</f>
        <v>0</v>
      </c>
      <c r="G402" s="301">
        <f>SUM(G384:G401)</f>
        <v>0</v>
      </c>
    </row>
    <row r="403" spans="1:7" x14ac:dyDescent="0.25">
      <c r="A403" s="278" t="s">
        <v>1934</v>
      </c>
      <c r="B403" s="278"/>
      <c r="C403" s="297"/>
      <c r="D403" s="278"/>
      <c r="E403" s="296"/>
      <c r="F403" s="296"/>
      <c r="G403" s="296"/>
    </row>
    <row r="404" spans="1:7" x14ac:dyDescent="0.25">
      <c r="A404" s="278" t="s">
        <v>1935</v>
      </c>
      <c r="B404" s="278"/>
      <c r="C404" s="297"/>
      <c r="D404" s="278"/>
      <c r="E404" s="296"/>
      <c r="F404" s="296"/>
      <c r="G404" s="296"/>
    </row>
    <row r="405" spans="1:7" x14ac:dyDescent="0.25">
      <c r="A405" s="278" t="s">
        <v>1936</v>
      </c>
      <c r="B405" s="278"/>
      <c r="C405" s="297"/>
      <c r="D405" s="278"/>
      <c r="E405" s="296"/>
      <c r="F405" s="296"/>
      <c r="G405" s="296"/>
    </row>
    <row r="406" spans="1:7" x14ac:dyDescent="0.25">
      <c r="A406" s="278" t="s">
        <v>1937</v>
      </c>
      <c r="B406" s="278"/>
      <c r="C406" s="297"/>
      <c r="D406" s="278"/>
      <c r="E406" s="296"/>
      <c r="F406" s="296"/>
      <c r="G406" s="296"/>
    </row>
    <row r="407" spans="1:7" x14ac:dyDescent="0.25">
      <c r="A407" s="278" t="s">
        <v>1938</v>
      </c>
      <c r="B407" s="278"/>
      <c r="C407" s="297"/>
      <c r="D407" s="278"/>
      <c r="E407" s="296"/>
      <c r="F407" s="296"/>
      <c r="G407" s="296"/>
    </row>
    <row r="408" spans="1:7" x14ac:dyDescent="0.25">
      <c r="A408" s="278" t="s">
        <v>1939</v>
      </c>
      <c r="B408" s="278"/>
      <c r="C408" s="297"/>
      <c r="D408" s="278"/>
      <c r="E408" s="296"/>
      <c r="F408" s="296"/>
      <c r="G408" s="296"/>
    </row>
    <row r="409" spans="1:7" x14ac:dyDescent="0.25">
      <c r="A409" s="278" t="s">
        <v>1940</v>
      </c>
      <c r="B409" s="278"/>
      <c r="C409" s="297"/>
      <c r="D409" s="278"/>
      <c r="E409" s="296"/>
      <c r="F409" s="296"/>
      <c r="G409" s="296"/>
    </row>
    <row r="410" spans="1:7" x14ac:dyDescent="0.25">
      <c r="A410" s="278" t="s">
        <v>1941</v>
      </c>
      <c r="B410" s="278"/>
      <c r="C410" s="297"/>
      <c r="D410" s="278"/>
      <c r="E410" s="296"/>
      <c r="F410" s="296"/>
      <c r="G410" s="296"/>
    </row>
    <row r="411" spans="1:7" x14ac:dyDescent="0.25">
      <c r="A411" s="278" t="s">
        <v>1942</v>
      </c>
      <c r="B411" s="278"/>
      <c r="C411" s="297"/>
      <c r="D411" s="278"/>
      <c r="E411" s="296"/>
      <c r="F411" s="296"/>
      <c r="G411" s="296"/>
    </row>
    <row r="412" spans="1:7" x14ac:dyDescent="0.25">
      <c r="A412" s="278" t="s">
        <v>1943</v>
      </c>
      <c r="B412" s="278"/>
      <c r="C412" s="297"/>
      <c r="D412" s="278"/>
      <c r="E412" s="296"/>
      <c r="F412" s="296"/>
      <c r="G412" s="296"/>
    </row>
    <row r="413" spans="1:7" x14ac:dyDescent="0.25">
      <c r="A413" s="278" t="s">
        <v>1944</v>
      </c>
      <c r="B413" s="278"/>
      <c r="C413" s="297"/>
      <c r="D413" s="278"/>
      <c r="E413" s="296"/>
      <c r="F413" s="296"/>
      <c r="G413" s="296"/>
    </row>
    <row r="414" spans="1:7" x14ac:dyDescent="0.25">
      <c r="A414" s="278" t="s">
        <v>1945</v>
      </c>
      <c r="B414" s="278"/>
      <c r="C414" s="297"/>
      <c r="D414" s="278"/>
      <c r="E414" s="296"/>
      <c r="F414" s="296"/>
      <c r="G414" s="296"/>
    </row>
    <row r="415" spans="1:7" x14ac:dyDescent="0.25">
      <c r="A415" s="278" t="s">
        <v>1946</v>
      </c>
      <c r="B415" s="278"/>
      <c r="C415" s="297"/>
      <c r="D415" s="278"/>
      <c r="E415" s="296"/>
      <c r="F415" s="296"/>
      <c r="G415" s="296"/>
    </row>
    <row r="416" spans="1:7" x14ac:dyDescent="0.25">
      <c r="A416" s="278" t="s">
        <v>1947</v>
      </c>
      <c r="B416" s="278"/>
      <c r="C416" s="297"/>
      <c r="D416" s="278"/>
      <c r="E416" s="296"/>
      <c r="F416" s="296"/>
      <c r="G416" s="296"/>
    </row>
    <row r="417" spans="1:7" x14ac:dyDescent="0.25">
      <c r="A417" s="278" t="s">
        <v>1948</v>
      </c>
      <c r="B417" s="278"/>
      <c r="C417" s="297"/>
      <c r="D417" s="278"/>
      <c r="E417" s="296"/>
      <c r="F417" s="296"/>
      <c r="G417" s="296"/>
    </row>
    <row r="418" spans="1:7" x14ac:dyDescent="0.25">
      <c r="A418" s="278" t="s">
        <v>1949</v>
      </c>
      <c r="B418" s="278"/>
      <c r="C418" s="297"/>
      <c r="D418" s="278"/>
      <c r="E418" s="296"/>
      <c r="F418" s="296"/>
      <c r="G418" s="296"/>
    </row>
    <row r="419" spans="1:7" x14ac:dyDescent="0.25">
      <c r="A419" s="278" t="s">
        <v>1950</v>
      </c>
      <c r="B419" s="278"/>
      <c r="C419" s="297"/>
      <c r="D419" s="278"/>
      <c r="E419" s="296"/>
      <c r="F419" s="296"/>
      <c r="G419" s="296"/>
    </row>
    <row r="420" spans="1:7" x14ac:dyDescent="0.25">
      <c r="A420" s="278" t="s">
        <v>1951</v>
      </c>
      <c r="B420" s="278"/>
      <c r="C420" s="297"/>
      <c r="D420" s="278"/>
      <c r="E420" s="296"/>
      <c r="F420" s="296"/>
      <c r="G420" s="296"/>
    </row>
    <row r="421" spans="1:7" x14ac:dyDescent="0.25">
      <c r="A421" s="278" t="s">
        <v>1952</v>
      </c>
      <c r="B421" s="278"/>
      <c r="C421" s="297"/>
      <c r="D421" s="278"/>
      <c r="E421" s="296"/>
      <c r="F421" s="296"/>
      <c r="G421" s="296"/>
    </row>
    <row r="422" spans="1:7" x14ac:dyDescent="0.25">
      <c r="A422" s="278" t="s">
        <v>1953</v>
      </c>
      <c r="B422" s="278"/>
      <c r="C422" s="297"/>
      <c r="D422" s="278"/>
      <c r="E422" s="296"/>
      <c r="F422" s="296"/>
      <c r="G422" s="296"/>
    </row>
    <row r="423" spans="1:7" x14ac:dyDescent="0.25">
      <c r="A423" s="278" t="s">
        <v>1954</v>
      </c>
      <c r="B423" s="278"/>
      <c r="C423" s="297"/>
      <c r="D423" s="278"/>
      <c r="E423" s="296"/>
      <c r="F423" s="296"/>
      <c r="G423" s="296"/>
    </row>
    <row r="424" spans="1:7" x14ac:dyDescent="0.25">
      <c r="A424" s="278" t="s">
        <v>1955</v>
      </c>
      <c r="B424" s="278"/>
      <c r="C424" s="297"/>
      <c r="D424" s="278"/>
      <c r="E424" s="296"/>
      <c r="F424" s="296"/>
      <c r="G424" s="296"/>
    </row>
    <row r="425" spans="1:7" x14ac:dyDescent="0.25">
      <c r="A425" s="278" t="s">
        <v>1956</v>
      </c>
      <c r="B425" s="278"/>
      <c r="C425" s="297"/>
      <c r="D425" s="278"/>
      <c r="E425" s="296"/>
      <c r="F425" s="296"/>
      <c r="G425" s="296"/>
    </row>
    <row r="426" spans="1:7" x14ac:dyDescent="0.25">
      <c r="A426" s="278" t="s">
        <v>1957</v>
      </c>
      <c r="B426" s="278"/>
      <c r="C426" s="297"/>
      <c r="D426" s="278"/>
      <c r="E426" s="296"/>
      <c r="F426" s="296"/>
      <c r="G426" s="296"/>
    </row>
    <row r="427" spans="1:7" x14ac:dyDescent="0.25">
      <c r="A427" s="278" t="s">
        <v>1958</v>
      </c>
      <c r="B427" s="278"/>
      <c r="C427" s="297"/>
      <c r="D427" s="278"/>
      <c r="E427" s="296"/>
      <c r="F427" s="296"/>
      <c r="G427" s="296"/>
    </row>
    <row r="428" spans="1:7" x14ac:dyDescent="0.25">
      <c r="A428" s="278" t="s">
        <v>1959</v>
      </c>
      <c r="B428" s="278"/>
      <c r="C428" s="297"/>
      <c r="D428" s="278"/>
      <c r="E428" s="296"/>
      <c r="F428" s="296"/>
      <c r="G428" s="296"/>
    </row>
    <row r="429" spans="1:7" x14ac:dyDescent="0.25">
      <c r="A429" s="278" t="s">
        <v>1960</v>
      </c>
      <c r="B429" s="278"/>
      <c r="C429" s="297"/>
      <c r="D429" s="278"/>
      <c r="E429" s="296"/>
      <c r="F429" s="296"/>
      <c r="G429" s="296"/>
    </row>
    <row r="430" spans="1:7" x14ac:dyDescent="0.25">
      <c r="A430" s="278" t="s">
        <v>1961</v>
      </c>
      <c r="B430" s="278"/>
      <c r="C430" s="297"/>
      <c r="D430" s="278"/>
      <c r="E430" s="296"/>
      <c r="F430" s="296"/>
      <c r="G430" s="296"/>
    </row>
    <row r="431" spans="1:7" x14ac:dyDescent="0.25">
      <c r="A431" s="278" t="s">
        <v>1962</v>
      </c>
      <c r="B431" s="278"/>
      <c r="C431" s="297"/>
      <c r="D431" s="278"/>
      <c r="E431" s="296"/>
      <c r="F431" s="296"/>
      <c r="G431" s="296"/>
    </row>
    <row r="432" spans="1:7" ht="18.75" x14ac:dyDescent="0.25">
      <c r="A432" s="126"/>
      <c r="B432" s="206" t="s">
        <v>1511</v>
      </c>
      <c r="C432" s="126"/>
      <c r="D432" s="126"/>
      <c r="E432" s="126"/>
      <c r="F432" s="126"/>
      <c r="G432" s="126"/>
    </row>
    <row r="433" spans="1:7" x14ac:dyDescent="0.25">
      <c r="A433" s="44"/>
      <c r="B433" s="44" t="s">
        <v>1892</v>
      </c>
      <c r="C433" s="44" t="s">
        <v>638</v>
      </c>
      <c r="D433" s="44" t="s">
        <v>639</v>
      </c>
      <c r="E433" s="44"/>
      <c r="F433" s="44" t="s">
        <v>468</v>
      </c>
      <c r="G433" s="44" t="s">
        <v>640</v>
      </c>
    </row>
    <row r="434" spans="1:7" x14ac:dyDescent="0.25">
      <c r="A434" s="226" t="s">
        <v>1512</v>
      </c>
      <c r="B434" s="215" t="s">
        <v>642</v>
      </c>
      <c r="C434" s="283" t="s">
        <v>811</v>
      </c>
      <c r="D434" s="188"/>
      <c r="E434" s="188"/>
      <c r="F434" s="189"/>
      <c r="G434" s="189"/>
    </row>
    <row r="435" spans="1:7" x14ac:dyDescent="0.25">
      <c r="A435" s="188"/>
      <c r="B435" s="215"/>
      <c r="C435" s="178"/>
      <c r="D435" s="188"/>
      <c r="E435" s="188"/>
      <c r="F435" s="189"/>
      <c r="G435" s="189"/>
    </row>
    <row r="436" spans="1:7" x14ac:dyDescent="0.25">
      <c r="A436" s="215"/>
      <c r="B436" s="215" t="s">
        <v>643</v>
      </c>
      <c r="C436" s="178"/>
      <c r="D436" s="188"/>
      <c r="E436" s="188"/>
      <c r="F436" s="189"/>
      <c r="G436" s="189"/>
    </row>
    <row r="437" spans="1:7" x14ac:dyDescent="0.25">
      <c r="A437" s="215" t="s">
        <v>1513</v>
      </c>
      <c r="B437" s="282" t="s">
        <v>560</v>
      </c>
      <c r="C437" s="283" t="s">
        <v>811</v>
      </c>
      <c r="D437" s="283" t="s">
        <v>811</v>
      </c>
      <c r="E437" s="188"/>
      <c r="F437" s="195" t="str">
        <f>IF($C$461=0,"",IF(C437="[for completion]","",IF(C437="","",C437/$C$461)))</f>
        <v/>
      </c>
      <c r="G437" s="195" t="str">
        <f>IF($D$461=0,"",IF(D437="[for completion]","",IF(D437="","",D437/$D$461)))</f>
        <v/>
      </c>
    </row>
    <row r="438" spans="1:7" x14ac:dyDescent="0.25">
      <c r="A438" s="215" t="s">
        <v>1514</v>
      </c>
      <c r="B438" s="282" t="s">
        <v>560</v>
      </c>
      <c r="C438" s="283" t="s">
        <v>811</v>
      </c>
      <c r="D438" s="283" t="s">
        <v>811</v>
      </c>
      <c r="E438" s="188"/>
      <c r="F438" s="195" t="str">
        <f t="shared" ref="F438:F460" si="22">IF($C$461=0,"",IF(C438="[for completion]","",IF(C438="","",C438/$C$461)))</f>
        <v/>
      </c>
      <c r="G438" s="195" t="str">
        <f t="shared" ref="G438:G460" si="23">IF($D$461=0,"",IF(D438="[for completion]","",IF(D438="","",D438/$D$461)))</f>
        <v/>
      </c>
    </row>
    <row r="439" spans="1:7" x14ac:dyDescent="0.25">
      <c r="A439" s="215" t="s">
        <v>1515</v>
      </c>
      <c r="B439" s="282" t="s">
        <v>560</v>
      </c>
      <c r="C439" s="283" t="s">
        <v>811</v>
      </c>
      <c r="D439" s="283" t="s">
        <v>811</v>
      </c>
      <c r="E439" s="188"/>
      <c r="F439" s="195" t="str">
        <f t="shared" si="22"/>
        <v/>
      </c>
      <c r="G439" s="195" t="str">
        <f t="shared" si="23"/>
        <v/>
      </c>
    </row>
    <row r="440" spans="1:7" x14ac:dyDescent="0.25">
      <c r="A440" s="215" t="s">
        <v>1516</v>
      </c>
      <c r="B440" s="282" t="s">
        <v>560</v>
      </c>
      <c r="C440" s="283" t="s">
        <v>811</v>
      </c>
      <c r="D440" s="283" t="s">
        <v>811</v>
      </c>
      <c r="E440" s="188"/>
      <c r="F440" s="195" t="str">
        <f t="shared" si="22"/>
        <v/>
      </c>
      <c r="G440" s="195" t="str">
        <f t="shared" si="23"/>
        <v/>
      </c>
    </row>
    <row r="441" spans="1:7" x14ac:dyDescent="0.25">
      <c r="A441" s="215" t="s">
        <v>1517</v>
      </c>
      <c r="B441" s="282" t="s">
        <v>560</v>
      </c>
      <c r="C441" s="283" t="s">
        <v>811</v>
      </c>
      <c r="D441" s="283" t="s">
        <v>811</v>
      </c>
      <c r="E441" s="188"/>
      <c r="F441" s="195" t="str">
        <f t="shared" si="22"/>
        <v/>
      </c>
      <c r="G441" s="195" t="str">
        <f t="shared" si="23"/>
        <v/>
      </c>
    </row>
    <row r="442" spans="1:7" x14ac:dyDescent="0.25">
      <c r="A442" s="215" t="s">
        <v>1518</v>
      </c>
      <c r="B442" s="282" t="s">
        <v>560</v>
      </c>
      <c r="C442" s="283" t="s">
        <v>811</v>
      </c>
      <c r="D442" s="283" t="s">
        <v>811</v>
      </c>
      <c r="E442" s="188"/>
      <c r="F442" s="195" t="str">
        <f t="shared" si="22"/>
        <v/>
      </c>
      <c r="G442" s="195" t="str">
        <f t="shared" si="23"/>
        <v/>
      </c>
    </row>
    <row r="443" spans="1:7" x14ac:dyDescent="0.25">
      <c r="A443" s="215" t="s">
        <v>1519</v>
      </c>
      <c r="B443" s="282" t="s">
        <v>560</v>
      </c>
      <c r="C443" s="283" t="s">
        <v>811</v>
      </c>
      <c r="D443" s="283" t="s">
        <v>811</v>
      </c>
      <c r="E443" s="188"/>
      <c r="F443" s="195" t="str">
        <f t="shared" si="22"/>
        <v/>
      </c>
      <c r="G443" s="195" t="str">
        <f t="shared" si="23"/>
        <v/>
      </c>
    </row>
    <row r="444" spans="1:7" x14ac:dyDescent="0.25">
      <c r="A444" s="215" t="s">
        <v>1520</v>
      </c>
      <c r="B444" s="282" t="s">
        <v>560</v>
      </c>
      <c r="C444" s="283" t="s">
        <v>811</v>
      </c>
      <c r="D444" s="283" t="s">
        <v>811</v>
      </c>
      <c r="E444" s="188"/>
      <c r="F444" s="195" t="str">
        <f t="shared" si="22"/>
        <v/>
      </c>
      <c r="G444" s="195" t="str">
        <f t="shared" si="23"/>
        <v/>
      </c>
    </row>
    <row r="445" spans="1:7" x14ac:dyDescent="0.25">
      <c r="A445" s="215" t="s">
        <v>1521</v>
      </c>
      <c r="B445" s="282" t="s">
        <v>560</v>
      </c>
      <c r="C445" s="283" t="s">
        <v>811</v>
      </c>
      <c r="D445" s="283" t="s">
        <v>811</v>
      </c>
      <c r="E445" s="188"/>
      <c r="F445" s="195" t="str">
        <f t="shared" si="22"/>
        <v/>
      </c>
      <c r="G445" s="195" t="str">
        <f t="shared" si="23"/>
        <v/>
      </c>
    </row>
    <row r="446" spans="1:7" x14ac:dyDescent="0.25">
      <c r="A446" s="215" t="s">
        <v>1963</v>
      </c>
      <c r="B446" s="282" t="s">
        <v>560</v>
      </c>
      <c r="C446" s="283" t="s">
        <v>811</v>
      </c>
      <c r="D446" s="283" t="s">
        <v>811</v>
      </c>
      <c r="E446" s="185"/>
      <c r="F446" s="195" t="str">
        <f t="shared" si="22"/>
        <v/>
      </c>
      <c r="G446" s="195" t="str">
        <f t="shared" si="23"/>
        <v/>
      </c>
    </row>
    <row r="447" spans="1:7" x14ac:dyDescent="0.25">
      <c r="A447" s="215" t="s">
        <v>1964</v>
      </c>
      <c r="B447" s="282" t="s">
        <v>560</v>
      </c>
      <c r="C447" s="283" t="s">
        <v>811</v>
      </c>
      <c r="D447" s="283" t="s">
        <v>811</v>
      </c>
      <c r="E447" s="185"/>
      <c r="F447" s="195" t="str">
        <f t="shared" si="22"/>
        <v/>
      </c>
      <c r="G447" s="195" t="str">
        <f t="shared" si="23"/>
        <v/>
      </c>
    </row>
    <row r="448" spans="1:7" x14ac:dyDescent="0.25">
      <c r="A448" s="215" t="s">
        <v>1965</v>
      </c>
      <c r="B448" s="282" t="s">
        <v>560</v>
      </c>
      <c r="C448" s="283" t="s">
        <v>811</v>
      </c>
      <c r="D448" s="283" t="s">
        <v>811</v>
      </c>
      <c r="E448" s="185"/>
      <c r="F448" s="195" t="str">
        <f t="shared" si="22"/>
        <v/>
      </c>
      <c r="G448" s="195" t="str">
        <f t="shared" si="23"/>
        <v/>
      </c>
    </row>
    <row r="449" spans="1:7" x14ac:dyDescent="0.25">
      <c r="A449" s="215" t="s">
        <v>1966</v>
      </c>
      <c r="B449" s="282" t="s">
        <v>560</v>
      </c>
      <c r="C449" s="283" t="s">
        <v>811</v>
      </c>
      <c r="D449" s="283" t="s">
        <v>811</v>
      </c>
      <c r="E449" s="185"/>
      <c r="F449" s="195" t="str">
        <f t="shared" si="22"/>
        <v/>
      </c>
      <c r="G449" s="195" t="str">
        <f t="shared" si="23"/>
        <v/>
      </c>
    </row>
    <row r="450" spans="1:7" x14ac:dyDescent="0.25">
      <c r="A450" s="215" t="s">
        <v>1967</v>
      </c>
      <c r="B450" s="282" t="s">
        <v>560</v>
      </c>
      <c r="C450" s="283" t="s">
        <v>811</v>
      </c>
      <c r="D450" s="283" t="s">
        <v>811</v>
      </c>
      <c r="E450" s="185"/>
      <c r="F450" s="195" t="str">
        <f t="shared" si="22"/>
        <v/>
      </c>
      <c r="G450" s="195" t="str">
        <f t="shared" si="23"/>
        <v/>
      </c>
    </row>
    <row r="451" spans="1:7" x14ac:dyDescent="0.25">
      <c r="A451" s="215" t="s">
        <v>1968</v>
      </c>
      <c r="B451" s="282" t="s">
        <v>560</v>
      </c>
      <c r="C451" s="283" t="s">
        <v>811</v>
      </c>
      <c r="D451" s="283" t="s">
        <v>811</v>
      </c>
      <c r="E451" s="185"/>
      <c r="F451" s="195" t="str">
        <f t="shared" si="22"/>
        <v/>
      </c>
      <c r="G451" s="195" t="str">
        <f t="shared" si="23"/>
        <v/>
      </c>
    </row>
    <row r="452" spans="1:7" x14ac:dyDescent="0.25">
      <c r="A452" s="215" t="s">
        <v>1969</v>
      </c>
      <c r="B452" s="282" t="s">
        <v>560</v>
      </c>
      <c r="C452" s="283" t="s">
        <v>811</v>
      </c>
      <c r="D452" s="283" t="s">
        <v>811</v>
      </c>
      <c r="E452" s="178"/>
      <c r="F452" s="195" t="str">
        <f t="shared" si="22"/>
        <v/>
      </c>
      <c r="G452" s="195" t="str">
        <f t="shared" si="23"/>
        <v/>
      </c>
    </row>
    <row r="453" spans="1:7" x14ac:dyDescent="0.25">
      <c r="A453" s="215" t="s">
        <v>1970</v>
      </c>
      <c r="B453" s="282" t="s">
        <v>560</v>
      </c>
      <c r="C453" s="283" t="s">
        <v>811</v>
      </c>
      <c r="D453" s="283" t="s">
        <v>811</v>
      </c>
      <c r="E453" s="181"/>
      <c r="F453" s="195" t="str">
        <f t="shared" si="22"/>
        <v/>
      </c>
      <c r="G453" s="195" t="str">
        <f t="shared" si="23"/>
        <v/>
      </c>
    </row>
    <row r="454" spans="1:7" x14ac:dyDescent="0.25">
      <c r="A454" s="215" t="s">
        <v>1971</v>
      </c>
      <c r="B454" s="282" t="s">
        <v>560</v>
      </c>
      <c r="C454" s="283" t="s">
        <v>811</v>
      </c>
      <c r="D454" s="283" t="s">
        <v>811</v>
      </c>
      <c r="E454" s="181"/>
      <c r="F454" s="195" t="str">
        <f t="shared" si="22"/>
        <v/>
      </c>
      <c r="G454" s="195" t="str">
        <f t="shared" si="23"/>
        <v/>
      </c>
    </row>
    <row r="455" spans="1:7" x14ac:dyDescent="0.25">
      <c r="A455" s="215" t="s">
        <v>1972</v>
      </c>
      <c r="B455" s="282" t="s">
        <v>560</v>
      </c>
      <c r="C455" s="283" t="s">
        <v>811</v>
      </c>
      <c r="D455" s="283" t="s">
        <v>811</v>
      </c>
      <c r="E455" s="181"/>
      <c r="F455" s="195" t="str">
        <f t="shared" si="22"/>
        <v/>
      </c>
      <c r="G455" s="195" t="str">
        <f t="shared" si="23"/>
        <v/>
      </c>
    </row>
    <row r="456" spans="1:7" x14ac:dyDescent="0.25">
      <c r="A456" s="215" t="s">
        <v>1973</v>
      </c>
      <c r="B456" s="282" t="s">
        <v>560</v>
      </c>
      <c r="C456" s="283" t="s">
        <v>811</v>
      </c>
      <c r="D456" s="283" t="s">
        <v>811</v>
      </c>
      <c r="E456" s="181"/>
      <c r="F456" s="195" t="str">
        <f t="shared" si="22"/>
        <v/>
      </c>
      <c r="G456" s="195" t="str">
        <f t="shared" si="23"/>
        <v/>
      </c>
    </row>
    <row r="457" spans="1:7" x14ac:dyDescent="0.25">
      <c r="A457" s="215" t="s">
        <v>1974</v>
      </c>
      <c r="B457" s="282" t="s">
        <v>560</v>
      </c>
      <c r="C457" s="283" t="s">
        <v>811</v>
      </c>
      <c r="D457" s="283" t="s">
        <v>811</v>
      </c>
      <c r="E457" s="181"/>
      <c r="F457" s="195" t="str">
        <f t="shared" si="22"/>
        <v/>
      </c>
      <c r="G457" s="195" t="str">
        <f t="shared" si="23"/>
        <v/>
      </c>
    </row>
    <row r="458" spans="1:7" x14ac:dyDescent="0.25">
      <c r="A458" s="215" t="s">
        <v>1975</v>
      </c>
      <c r="B458" s="282" t="s">
        <v>560</v>
      </c>
      <c r="C458" s="283" t="s">
        <v>811</v>
      </c>
      <c r="D458" s="283" t="s">
        <v>811</v>
      </c>
      <c r="E458" s="181"/>
      <c r="F458" s="195" t="str">
        <f t="shared" si="22"/>
        <v/>
      </c>
      <c r="G458" s="195" t="str">
        <f t="shared" si="23"/>
        <v/>
      </c>
    </row>
    <row r="459" spans="1:7" x14ac:dyDescent="0.25">
      <c r="A459" s="215" t="s">
        <v>1976</v>
      </c>
      <c r="B459" s="282" t="s">
        <v>560</v>
      </c>
      <c r="C459" s="283" t="s">
        <v>811</v>
      </c>
      <c r="D459" s="283" t="s">
        <v>811</v>
      </c>
      <c r="E459" s="181"/>
      <c r="F459" s="195" t="str">
        <f t="shared" si="22"/>
        <v/>
      </c>
      <c r="G459" s="195" t="str">
        <f t="shared" si="23"/>
        <v/>
      </c>
    </row>
    <row r="460" spans="1:7" x14ac:dyDescent="0.25">
      <c r="A460" s="215" t="s">
        <v>1977</v>
      </c>
      <c r="B460" s="282" t="s">
        <v>560</v>
      </c>
      <c r="C460" s="283" t="s">
        <v>811</v>
      </c>
      <c r="D460" s="283" t="s">
        <v>811</v>
      </c>
      <c r="E460" s="181"/>
      <c r="F460" s="195" t="str">
        <f t="shared" si="22"/>
        <v/>
      </c>
      <c r="G460" s="195" t="str">
        <f t="shared" si="23"/>
        <v/>
      </c>
    </row>
    <row r="461" spans="1:7" x14ac:dyDescent="0.25">
      <c r="A461" s="215" t="s">
        <v>1978</v>
      </c>
      <c r="B461" s="185" t="s">
        <v>100</v>
      </c>
      <c r="C461" s="201">
        <f>SUM(C437:C460)</f>
        <v>0</v>
      </c>
      <c r="D461" s="278">
        <f>SUM(D437:D460)</f>
        <v>0</v>
      </c>
      <c r="E461" s="181"/>
      <c r="F461" s="200">
        <f>SUM(F437:F460)</f>
        <v>0</v>
      </c>
      <c r="G461" s="200">
        <f>SUM(G437:G460)</f>
        <v>0</v>
      </c>
    </row>
    <row r="462" spans="1:7" x14ac:dyDescent="0.25">
      <c r="A462" s="44"/>
      <c r="B462" s="44" t="s">
        <v>1909</v>
      </c>
      <c r="C462" s="44" t="s">
        <v>638</v>
      </c>
      <c r="D462" s="44" t="s">
        <v>639</v>
      </c>
      <c r="E462" s="44"/>
      <c r="F462" s="44" t="s">
        <v>468</v>
      </c>
      <c r="G462" s="44" t="s">
        <v>640</v>
      </c>
    </row>
    <row r="463" spans="1:7" x14ac:dyDescent="0.25">
      <c r="A463" s="215" t="s">
        <v>1523</v>
      </c>
      <c r="B463" s="178" t="s">
        <v>671</v>
      </c>
      <c r="C463" s="283" t="s">
        <v>811</v>
      </c>
      <c r="D463" s="178"/>
      <c r="E463" s="178"/>
      <c r="F463" s="178"/>
      <c r="G463" s="178"/>
    </row>
    <row r="464" spans="1:7" x14ac:dyDescent="0.25">
      <c r="A464" s="215"/>
      <c r="B464" s="178"/>
      <c r="C464" s="178"/>
      <c r="D464" s="178"/>
      <c r="E464" s="178"/>
      <c r="F464" s="178"/>
      <c r="G464" s="178"/>
    </row>
    <row r="465" spans="1:7" x14ac:dyDescent="0.25">
      <c r="A465" s="215"/>
      <c r="B465" s="185" t="s">
        <v>672</v>
      </c>
      <c r="C465" s="178"/>
      <c r="D465" s="178"/>
      <c r="E465" s="178"/>
      <c r="F465" s="178"/>
      <c r="G465" s="178"/>
    </row>
    <row r="466" spans="1:7" x14ac:dyDescent="0.25">
      <c r="A466" s="215" t="s">
        <v>1524</v>
      </c>
      <c r="B466" s="178" t="s">
        <v>674</v>
      </c>
      <c r="C466" s="283" t="s">
        <v>811</v>
      </c>
      <c r="D466" s="283" t="s">
        <v>811</v>
      </c>
      <c r="E466" s="178"/>
      <c r="F466" s="195" t="str">
        <f>IF($C$474=0,"",IF(C466="[for completion]","",IF(C466="","",C466/$C$474)))</f>
        <v/>
      </c>
      <c r="G466" s="195" t="str">
        <f>IF($D$474=0,"",IF(D466="[for completion]","",IF(D466="","",D466/$D$474)))</f>
        <v/>
      </c>
    </row>
    <row r="467" spans="1:7" x14ac:dyDescent="0.25">
      <c r="A467" s="215" t="s">
        <v>1525</v>
      </c>
      <c r="B467" s="178" t="s">
        <v>676</v>
      </c>
      <c r="C467" s="283" t="s">
        <v>811</v>
      </c>
      <c r="D467" s="283" t="s">
        <v>811</v>
      </c>
      <c r="E467" s="178"/>
      <c r="F467" s="195" t="str">
        <f t="shared" ref="F467:F473" si="24">IF($C$474=0,"",IF(C467="[for completion]","",IF(C467="","",C467/$C$474)))</f>
        <v/>
      </c>
      <c r="G467" s="195" t="str">
        <f t="shared" ref="G467:G473" si="25">IF($D$474=0,"",IF(D467="[for completion]","",IF(D467="","",D467/$D$474)))</f>
        <v/>
      </c>
    </row>
    <row r="468" spans="1:7" x14ac:dyDescent="0.25">
      <c r="A468" s="215" t="s">
        <v>1526</v>
      </c>
      <c r="B468" s="178" t="s">
        <v>678</v>
      </c>
      <c r="C468" s="283" t="s">
        <v>811</v>
      </c>
      <c r="D468" s="283" t="s">
        <v>811</v>
      </c>
      <c r="E468" s="178"/>
      <c r="F468" s="195" t="str">
        <f t="shared" si="24"/>
        <v/>
      </c>
      <c r="G468" s="195" t="str">
        <f t="shared" si="25"/>
        <v/>
      </c>
    </row>
    <row r="469" spans="1:7" x14ac:dyDescent="0.25">
      <c r="A469" s="215" t="s">
        <v>1527</v>
      </c>
      <c r="B469" s="178" t="s">
        <v>680</v>
      </c>
      <c r="C469" s="283" t="s">
        <v>811</v>
      </c>
      <c r="D469" s="283" t="s">
        <v>811</v>
      </c>
      <c r="E469" s="178"/>
      <c r="F469" s="195" t="str">
        <f t="shared" si="24"/>
        <v/>
      </c>
      <c r="G469" s="195" t="str">
        <f t="shared" si="25"/>
        <v/>
      </c>
    </row>
    <row r="470" spans="1:7" x14ac:dyDescent="0.25">
      <c r="A470" s="215" t="s">
        <v>1528</v>
      </c>
      <c r="B470" s="178" t="s">
        <v>682</v>
      </c>
      <c r="C470" s="283" t="s">
        <v>811</v>
      </c>
      <c r="D470" s="283" t="s">
        <v>811</v>
      </c>
      <c r="E470" s="178"/>
      <c r="F470" s="195" t="str">
        <f t="shared" si="24"/>
        <v/>
      </c>
      <c r="G470" s="195" t="str">
        <f t="shared" si="25"/>
        <v/>
      </c>
    </row>
    <row r="471" spans="1:7" x14ac:dyDescent="0.25">
      <c r="A471" s="215" t="s">
        <v>1529</v>
      </c>
      <c r="B471" s="178" t="s">
        <v>684</v>
      </c>
      <c r="C471" s="283" t="s">
        <v>811</v>
      </c>
      <c r="D471" s="283" t="s">
        <v>811</v>
      </c>
      <c r="E471" s="178"/>
      <c r="F471" s="195" t="str">
        <f t="shared" si="24"/>
        <v/>
      </c>
      <c r="G471" s="195" t="str">
        <f t="shared" si="25"/>
        <v/>
      </c>
    </row>
    <row r="472" spans="1:7" x14ac:dyDescent="0.25">
      <c r="A472" s="215" t="s">
        <v>1530</v>
      </c>
      <c r="B472" s="178" t="s">
        <v>686</v>
      </c>
      <c r="C472" s="283" t="s">
        <v>811</v>
      </c>
      <c r="D472" s="283" t="s">
        <v>811</v>
      </c>
      <c r="E472" s="178"/>
      <c r="F472" s="195" t="str">
        <f t="shared" si="24"/>
        <v/>
      </c>
      <c r="G472" s="195" t="str">
        <f t="shared" si="25"/>
        <v/>
      </c>
    </row>
    <row r="473" spans="1:7" x14ac:dyDescent="0.25">
      <c r="A473" s="215" t="s">
        <v>1531</v>
      </c>
      <c r="B473" s="178" t="s">
        <v>688</v>
      </c>
      <c r="C473" s="283" t="s">
        <v>811</v>
      </c>
      <c r="D473" s="283" t="s">
        <v>811</v>
      </c>
      <c r="E473" s="178"/>
      <c r="F473" s="195" t="str">
        <f t="shared" si="24"/>
        <v/>
      </c>
      <c r="G473" s="195" t="str">
        <f t="shared" si="25"/>
        <v/>
      </c>
    </row>
    <row r="474" spans="1:7" x14ac:dyDescent="0.25">
      <c r="A474" s="215" t="s">
        <v>1532</v>
      </c>
      <c r="B474" s="191" t="s">
        <v>100</v>
      </c>
      <c r="C474" s="196">
        <f>SUM(C466:C473)</f>
        <v>0</v>
      </c>
      <c r="D474" s="199">
        <f>SUM(D466:D473)</f>
        <v>0</v>
      </c>
      <c r="E474" s="178"/>
      <c r="F474" s="193">
        <f>SUM(F466:F473)</f>
        <v>0</v>
      </c>
      <c r="G474" s="216">
        <f>SUM(G466:G473)</f>
        <v>0</v>
      </c>
    </row>
    <row r="475" spans="1:7" x14ac:dyDescent="0.25">
      <c r="A475" s="215" t="s">
        <v>1533</v>
      </c>
      <c r="B475" s="182" t="s">
        <v>691</v>
      </c>
      <c r="C475" s="283"/>
      <c r="D475" s="290"/>
      <c r="E475" s="178"/>
      <c r="F475" s="195" t="s">
        <v>1224</v>
      </c>
      <c r="G475" s="195" t="s">
        <v>1224</v>
      </c>
    </row>
    <row r="476" spans="1:7" x14ac:dyDescent="0.25">
      <c r="A476" s="215" t="s">
        <v>1534</v>
      </c>
      <c r="B476" s="182" t="s">
        <v>693</v>
      </c>
      <c r="C476" s="283"/>
      <c r="D476" s="290"/>
      <c r="E476" s="178"/>
      <c r="F476" s="195" t="s">
        <v>1224</v>
      </c>
      <c r="G476" s="195" t="s">
        <v>1224</v>
      </c>
    </row>
    <row r="477" spans="1:7" x14ac:dyDescent="0.25">
      <c r="A477" s="215" t="s">
        <v>1535</v>
      </c>
      <c r="B477" s="182" t="s">
        <v>695</v>
      </c>
      <c r="C477" s="283"/>
      <c r="D477" s="290"/>
      <c r="E477" s="178"/>
      <c r="F477" s="195" t="s">
        <v>1224</v>
      </c>
      <c r="G477" s="195" t="s">
        <v>1224</v>
      </c>
    </row>
    <row r="478" spans="1:7" x14ac:dyDescent="0.25">
      <c r="A478" s="215" t="s">
        <v>1608</v>
      </c>
      <c r="B478" s="182" t="s">
        <v>697</v>
      </c>
      <c r="C478" s="283"/>
      <c r="D478" s="290"/>
      <c r="E478" s="178"/>
      <c r="F478" s="195" t="s">
        <v>1224</v>
      </c>
      <c r="G478" s="195" t="s">
        <v>1224</v>
      </c>
    </row>
    <row r="479" spans="1:7" x14ac:dyDescent="0.25">
      <c r="A479" s="215" t="s">
        <v>1609</v>
      </c>
      <c r="B479" s="182" t="s">
        <v>699</v>
      </c>
      <c r="C479" s="283"/>
      <c r="D479" s="290"/>
      <c r="E479" s="178"/>
      <c r="F479" s="195" t="s">
        <v>1224</v>
      </c>
      <c r="G479" s="195" t="s">
        <v>1224</v>
      </c>
    </row>
    <row r="480" spans="1:7" x14ac:dyDescent="0.25">
      <c r="A480" s="215" t="s">
        <v>1610</v>
      </c>
      <c r="B480" s="182" t="s">
        <v>701</v>
      </c>
      <c r="C480" s="283"/>
      <c r="D480" s="290"/>
      <c r="E480" s="178"/>
      <c r="F480" s="195" t="s">
        <v>1224</v>
      </c>
      <c r="G480" s="195" t="s">
        <v>1224</v>
      </c>
    </row>
    <row r="481" spans="1:7" x14ac:dyDescent="0.25">
      <c r="A481" s="215" t="s">
        <v>1611</v>
      </c>
      <c r="B481" s="182"/>
      <c r="C481" s="178"/>
      <c r="D481" s="178"/>
      <c r="E481" s="178"/>
      <c r="F481" s="179"/>
      <c r="G481" s="179"/>
    </row>
    <row r="482" spans="1:7" x14ac:dyDescent="0.25">
      <c r="A482" s="215" t="s">
        <v>1612</v>
      </c>
      <c r="B482" s="182"/>
      <c r="C482" s="178"/>
      <c r="D482" s="178"/>
      <c r="E482" s="178"/>
      <c r="F482" s="179"/>
      <c r="G482" s="179"/>
    </row>
    <row r="483" spans="1:7" x14ac:dyDescent="0.25">
      <c r="A483" s="215" t="s">
        <v>1613</v>
      </c>
      <c r="B483" s="182"/>
      <c r="C483" s="178"/>
      <c r="D483" s="178"/>
      <c r="E483" s="178"/>
      <c r="F483" s="181"/>
      <c r="G483" s="181"/>
    </row>
    <row r="484" spans="1:7" x14ac:dyDescent="0.25">
      <c r="A484" s="44"/>
      <c r="B484" s="44" t="s">
        <v>1979</v>
      </c>
      <c r="C484" s="44" t="s">
        <v>638</v>
      </c>
      <c r="D484" s="44" t="s">
        <v>639</v>
      </c>
      <c r="E484" s="44"/>
      <c r="F484" s="44" t="s">
        <v>468</v>
      </c>
      <c r="G484" s="44" t="s">
        <v>640</v>
      </c>
    </row>
    <row r="485" spans="1:7" x14ac:dyDescent="0.25">
      <c r="A485" s="215" t="s">
        <v>1536</v>
      </c>
      <c r="B485" s="178" t="s">
        <v>671</v>
      </c>
      <c r="C485" s="289" t="s">
        <v>808</v>
      </c>
      <c r="D485" s="178"/>
      <c r="E485" s="178"/>
      <c r="F485" s="178"/>
      <c r="G485" s="178"/>
    </row>
    <row r="486" spans="1:7" x14ac:dyDescent="0.25">
      <c r="A486" s="215"/>
      <c r="B486" s="178"/>
      <c r="C486" s="178"/>
      <c r="D486" s="178"/>
      <c r="E486" s="178"/>
      <c r="F486" s="178"/>
      <c r="G486" s="178"/>
    </row>
    <row r="487" spans="1:7" x14ac:dyDescent="0.25">
      <c r="A487" s="215"/>
      <c r="B487" s="185" t="s">
        <v>672</v>
      </c>
      <c r="C487" s="178"/>
      <c r="D487" s="178"/>
      <c r="E487" s="178"/>
      <c r="F487" s="178"/>
      <c r="G487" s="178"/>
    </row>
    <row r="488" spans="1:7" x14ac:dyDescent="0.25">
      <c r="A488" s="215" t="s">
        <v>1537</v>
      </c>
      <c r="B488" s="178" t="s">
        <v>674</v>
      </c>
      <c r="C488" s="283" t="s">
        <v>808</v>
      </c>
      <c r="D488" s="290" t="s">
        <v>808</v>
      </c>
      <c r="E488" s="178"/>
      <c r="F488" s="195" t="str">
        <f>IF($C$496=0,"",IF(C488="[for completion]","",IF(C488="","",C488/$C$496)))</f>
        <v/>
      </c>
      <c r="G488" s="195" t="str">
        <f>IF($D$496=0,"",IF(D488="[for completion]","",IF(D488="","",D488/$D$496)))</f>
        <v/>
      </c>
    </row>
    <row r="489" spans="1:7" x14ac:dyDescent="0.25">
      <c r="A489" s="215" t="s">
        <v>1538</v>
      </c>
      <c r="B489" s="178" t="s">
        <v>676</v>
      </c>
      <c r="C489" s="283" t="s">
        <v>808</v>
      </c>
      <c r="D489" s="290" t="s">
        <v>808</v>
      </c>
      <c r="E489" s="178"/>
      <c r="F489" s="195" t="str">
        <f t="shared" ref="F489:F495" si="26">IF($C$496=0,"",IF(C489="[for completion]","",IF(C489="","",C489/$C$496)))</f>
        <v/>
      </c>
      <c r="G489" s="195" t="str">
        <f t="shared" ref="G489:G495" si="27">IF($D$496=0,"",IF(D489="[for completion]","",IF(D489="","",D489/$D$496)))</f>
        <v/>
      </c>
    </row>
    <row r="490" spans="1:7" x14ac:dyDescent="0.25">
      <c r="A490" s="215" t="s">
        <v>1539</v>
      </c>
      <c r="B490" s="178" t="s">
        <v>678</v>
      </c>
      <c r="C490" s="283" t="s">
        <v>808</v>
      </c>
      <c r="D490" s="290" t="s">
        <v>808</v>
      </c>
      <c r="E490" s="178"/>
      <c r="F490" s="195" t="str">
        <f t="shared" si="26"/>
        <v/>
      </c>
      <c r="G490" s="195" t="str">
        <f t="shared" si="27"/>
        <v/>
      </c>
    </row>
    <row r="491" spans="1:7" x14ac:dyDescent="0.25">
      <c r="A491" s="215" t="s">
        <v>1540</v>
      </c>
      <c r="B491" s="215" t="s">
        <v>680</v>
      </c>
      <c r="C491" s="283" t="s">
        <v>808</v>
      </c>
      <c r="D491" s="290" t="s">
        <v>808</v>
      </c>
      <c r="E491" s="178"/>
      <c r="F491" s="195" t="str">
        <f t="shared" si="26"/>
        <v/>
      </c>
      <c r="G491" s="195" t="str">
        <f t="shared" si="27"/>
        <v/>
      </c>
    </row>
    <row r="492" spans="1:7" x14ac:dyDescent="0.25">
      <c r="A492" s="215" t="s">
        <v>1541</v>
      </c>
      <c r="B492" s="178" t="s">
        <v>682</v>
      </c>
      <c r="C492" s="283" t="s">
        <v>808</v>
      </c>
      <c r="D492" s="290" t="s">
        <v>808</v>
      </c>
      <c r="E492" s="178"/>
      <c r="F492" s="195" t="str">
        <f t="shared" si="26"/>
        <v/>
      </c>
      <c r="G492" s="195" t="str">
        <f t="shared" si="27"/>
        <v/>
      </c>
    </row>
    <row r="493" spans="1:7" x14ac:dyDescent="0.25">
      <c r="A493" s="215" t="s">
        <v>1542</v>
      </c>
      <c r="B493" s="178" t="s">
        <v>684</v>
      </c>
      <c r="C493" s="283" t="s">
        <v>808</v>
      </c>
      <c r="D493" s="290" t="s">
        <v>808</v>
      </c>
      <c r="E493" s="178"/>
      <c r="F493" s="195" t="str">
        <f t="shared" si="26"/>
        <v/>
      </c>
      <c r="G493" s="195" t="str">
        <f t="shared" si="27"/>
        <v/>
      </c>
    </row>
    <row r="494" spans="1:7" x14ac:dyDescent="0.25">
      <c r="A494" s="215" t="s">
        <v>1543</v>
      </c>
      <c r="B494" s="178" t="s">
        <v>686</v>
      </c>
      <c r="C494" s="283" t="s">
        <v>808</v>
      </c>
      <c r="D494" s="290" t="s">
        <v>808</v>
      </c>
      <c r="E494" s="178"/>
      <c r="F494" s="195" t="str">
        <f t="shared" si="26"/>
        <v/>
      </c>
      <c r="G494" s="195" t="str">
        <f t="shared" si="27"/>
        <v/>
      </c>
    </row>
    <row r="495" spans="1:7" x14ac:dyDescent="0.25">
      <c r="A495" s="215" t="s">
        <v>1544</v>
      </c>
      <c r="B495" s="178" t="s">
        <v>688</v>
      </c>
      <c r="C495" s="283" t="s">
        <v>808</v>
      </c>
      <c r="D495" s="199" t="s">
        <v>70</v>
      </c>
      <c r="E495" s="178"/>
      <c r="F495" s="195" t="str">
        <f t="shared" si="26"/>
        <v/>
      </c>
      <c r="G495" s="195" t="str">
        <f t="shared" si="27"/>
        <v/>
      </c>
    </row>
    <row r="496" spans="1:7" x14ac:dyDescent="0.25">
      <c r="A496" s="215" t="s">
        <v>1545</v>
      </c>
      <c r="B496" s="191" t="s">
        <v>100</v>
      </c>
      <c r="C496" s="196">
        <f>SUM(C488:C495)</f>
        <v>0</v>
      </c>
      <c r="D496" s="199">
        <f>SUM(D488:D495)</f>
        <v>0</v>
      </c>
      <c r="E496" s="178"/>
      <c r="F496" s="216">
        <f>SUM(F488:F495)</f>
        <v>0</v>
      </c>
      <c r="G496" s="193">
        <f>SUM(G488:G495)</f>
        <v>0</v>
      </c>
    </row>
    <row r="497" spans="1:7" x14ac:dyDescent="0.25">
      <c r="A497" s="215" t="s">
        <v>1614</v>
      </c>
      <c r="B497" s="182" t="s">
        <v>691</v>
      </c>
      <c r="C497" s="196"/>
      <c r="D497" s="198"/>
      <c r="E497" s="178"/>
      <c r="F497" s="195" t="s">
        <v>1224</v>
      </c>
      <c r="G497" s="195" t="s">
        <v>1224</v>
      </c>
    </row>
    <row r="498" spans="1:7" x14ac:dyDescent="0.25">
      <c r="A498" s="215" t="s">
        <v>1615</v>
      </c>
      <c r="B498" s="182" t="s">
        <v>693</v>
      </c>
      <c r="C498" s="196"/>
      <c r="D498" s="198"/>
      <c r="E498" s="178"/>
      <c r="F498" s="195" t="s">
        <v>1224</v>
      </c>
      <c r="G498" s="195" t="s">
        <v>1224</v>
      </c>
    </row>
    <row r="499" spans="1:7" x14ac:dyDescent="0.25">
      <c r="A499" s="215" t="s">
        <v>1616</v>
      </c>
      <c r="B499" s="182" t="s">
        <v>695</v>
      </c>
      <c r="C499" s="196"/>
      <c r="D499" s="198"/>
      <c r="E499" s="178"/>
      <c r="F499" s="195" t="s">
        <v>1224</v>
      </c>
      <c r="G499" s="195" t="s">
        <v>1224</v>
      </c>
    </row>
    <row r="500" spans="1:7" x14ac:dyDescent="0.25">
      <c r="A500" s="215" t="s">
        <v>1792</v>
      </c>
      <c r="B500" s="182" t="s">
        <v>697</v>
      </c>
      <c r="C500" s="196"/>
      <c r="D500" s="198"/>
      <c r="E500" s="178"/>
      <c r="F500" s="195" t="s">
        <v>1224</v>
      </c>
      <c r="G500" s="195" t="s">
        <v>1224</v>
      </c>
    </row>
    <row r="501" spans="1:7" x14ac:dyDescent="0.25">
      <c r="A501" s="215" t="s">
        <v>1793</v>
      </c>
      <c r="B501" s="182" t="s">
        <v>699</v>
      </c>
      <c r="C501" s="196"/>
      <c r="D501" s="198"/>
      <c r="E501" s="178"/>
      <c r="F501" s="195" t="s">
        <v>1224</v>
      </c>
      <c r="G501" s="195" t="s">
        <v>1224</v>
      </c>
    </row>
    <row r="502" spans="1:7" x14ac:dyDescent="0.25">
      <c r="A502" s="215" t="s">
        <v>1794</v>
      </c>
      <c r="B502" s="182" t="s">
        <v>701</v>
      </c>
      <c r="C502" s="196"/>
      <c r="D502" s="198"/>
      <c r="E502" s="178"/>
      <c r="F502" s="195" t="s">
        <v>1224</v>
      </c>
      <c r="G502" s="195" t="s">
        <v>1224</v>
      </c>
    </row>
    <row r="503" spans="1:7" x14ac:dyDescent="0.25">
      <c r="A503" s="215" t="s">
        <v>1795</v>
      </c>
      <c r="B503" s="182"/>
      <c r="C503" s="178"/>
      <c r="D503" s="178"/>
      <c r="E503" s="178"/>
      <c r="F503" s="195"/>
      <c r="G503" s="195"/>
    </row>
    <row r="504" spans="1:7" x14ac:dyDescent="0.25">
      <c r="A504" s="215" t="s">
        <v>1796</v>
      </c>
      <c r="B504" s="182"/>
      <c r="C504" s="178"/>
      <c r="D504" s="178"/>
      <c r="E504" s="178"/>
      <c r="F504" s="195"/>
      <c r="G504" s="195"/>
    </row>
    <row r="505" spans="1:7" x14ac:dyDescent="0.25">
      <c r="A505" s="215" t="s">
        <v>1797</v>
      </c>
      <c r="B505" s="182"/>
      <c r="C505" s="178"/>
      <c r="D505" s="178"/>
      <c r="E505" s="178"/>
      <c r="F505" s="195"/>
      <c r="G505" s="193"/>
    </row>
    <row r="506" spans="1:7" x14ac:dyDescent="0.25">
      <c r="A506" s="44"/>
      <c r="B506" s="44" t="s">
        <v>1980</v>
      </c>
      <c r="C506" s="44" t="s">
        <v>758</v>
      </c>
      <c r="D506" s="44"/>
      <c r="E506" s="44"/>
      <c r="F506" s="44"/>
      <c r="G506" s="44"/>
    </row>
    <row r="507" spans="1:7" x14ac:dyDescent="0.25">
      <c r="A507" s="215" t="s">
        <v>1617</v>
      </c>
      <c r="B507" s="185" t="s">
        <v>759</v>
      </c>
      <c r="C507" s="283" t="s">
        <v>811</v>
      </c>
      <c r="D507" s="289"/>
      <c r="E507" s="178"/>
      <c r="F507" s="178"/>
      <c r="G507" s="178"/>
    </row>
    <row r="508" spans="1:7" x14ac:dyDescent="0.25">
      <c r="A508" s="215" t="s">
        <v>1618</v>
      </c>
      <c r="B508" s="185" t="s">
        <v>760</v>
      </c>
      <c r="C508" s="283" t="s">
        <v>811</v>
      </c>
      <c r="D508" s="289"/>
      <c r="E508" s="178"/>
      <c r="F508" s="178"/>
      <c r="G508" s="178"/>
    </row>
    <row r="509" spans="1:7" x14ac:dyDescent="0.25">
      <c r="A509" s="215" t="s">
        <v>1619</v>
      </c>
      <c r="B509" s="185" t="s">
        <v>761</v>
      </c>
      <c r="C509" s="283" t="s">
        <v>811</v>
      </c>
      <c r="D509" s="289"/>
      <c r="E509" s="178"/>
      <c r="F509" s="178"/>
      <c r="G509" s="178"/>
    </row>
    <row r="510" spans="1:7" x14ac:dyDescent="0.25">
      <c r="A510" s="215" t="s">
        <v>1620</v>
      </c>
      <c r="B510" s="185" t="s">
        <v>762</v>
      </c>
      <c r="C510" s="283" t="s">
        <v>811</v>
      </c>
      <c r="D510" s="289"/>
      <c r="E510" s="178"/>
      <c r="F510" s="178"/>
      <c r="G510" s="178"/>
    </row>
    <row r="511" spans="1:7" x14ac:dyDescent="0.25">
      <c r="A511" s="215" t="s">
        <v>1621</v>
      </c>
      <c r="B511" s="185" t="s">
        <v>763</v>
      </c>
      <c r="C511" s="283" t="s">
        <v>811</v>
      </c>
      <c r="D511" s="289"/>
      <c r="E511" s="178"/>
      <c r="F511" s="178"/>
      <c r="G511" s="178"/>
    </row>
    <row r="512" spans="1:7" x14ac:dyDescent="0.25">
      <c r="A512" s="215" t="s">
        <v>1622</v>
      </c>
      <c r="B512" s="185" t="s">
        <v>764</v>
      </c>
      <c r="C512" s="283" t="s">
        <v>811</v>
      </c>
      <c r="D512" s="289"/>
      <c r="E512" s="178"/>
      <c r="F512" s="178"/>
      <c r="G512" s="178"/>
    </row>
    <row r="513" spans="1:7" x14ac:dyDescent="0.25">
      <c r="A513" s="215" t="s">
        <v>1623</v>
      </c>
      <c r="B513" s="185" t="s">
        <v>765</v>
      </c>
      <c r="C513" s="283" t="s">
        <v>811</v>
      </c>
      <c r="D513" s="289"/>
      <c r="E513" s="178"/>
      <c r="F513" s="178"/>
      <c r="G513" s="178"/>
    </row>
    <row r="514" spans="1:7" s="209" customFormat="1" x14ac:dyDescent="0.25">
      <c r="A514" s="215" t="s">
        <v>1624</v>
      </c>
      <c r="B514" s="185" t="s">
        <v>1778</v>
      </c>
      <c r="C514" s="283" t="s">
        <v>811</v>
      </c>
      <c r="D514" s="289"/>
      <c r="E514" s="215"/>
      <c r="F514" s="215"/>
      <c r="G514" s="215"/>
    </row>
    <row r="515" spans="1:7" s="209" customFormat="1" x14ac:dyDescent="0.25">
      <c r="A515" s="215" t="s">
        <v>1625</v>
      </c>
      <c r="B515" s="185" t="s">
        <v>1779</v>
      </c>
      <c r="C515" s="283" t="s">
        <v>811</v>
      </c>
      <c r="D515" s="289"/>
      <c r="E515" s="215"/>
      <c r="F515" s="215"/>
      <c r="G515" s="215"/>
    </row>
    <row r="516" spans="1:7" s="209" customFormat="1" x14ac:dyDescent="0.25">
      <c r="A516" s="215" t="s">
        <v>1626</v>
      </c>
      <c r="B516" s="185" t="s">
        <v>1780</v>
      </c>
      <c r="C516" s="283" t="s">
        <v>811</v>
      </c>
      <c r="D516" s="289"/>
      <c r="E516" s="215"/>
      <c r="F516" s="215"/>
      <c r="G516" s="215"/>
    </row>
    <row r="517" spans="1:7" x14ac:dyDescent="0.25">
      <c r="A517" s="215" t="s">
        <v>1685</v>
      </c>
      <c r="B517" s="185" t="s">
        <v>766</v>
      </c>
      <c r="C517" s="283" t="s">
        <v>811</v>
      </c>
      <c r="D517" s="289"/>
      <c r="E517" s="178"/>
      <c r="F517" s="178"/>
      <c r="G517" s="178"/>
    </row>
    <row r="518" spans="1:7" x14ac:dyDescent="0.25">
      <c r="A518" s="215" t="s">
        <v>1798</v>
      </c>
      <c r="B518" s="185" t="s">
        <v>767</v>
      </c>
      <c r="C518" s="283" t="s">
        <v>811</v>
      </c>
      <c r="D518" s="289"/>
      <c r="E518" s="178"/>
      <c r="F518" s="178"/>
      <c r="G518" s="178"/>
    </row>
    <row r="519" spans="1:7" x14ac:dyDescent="0.25">
      <c r="A519" s="215" t="s">
        <v>1799</v>
      </c>
      <c r="B519" s="185" t="s">
        <v>98</v>
      </c>
      <c r="C519" s="283" t="s">
        <v>811</v>
      </c>
      <c r="D519" s="289"/>
      <c r="E519" s="178"/>
      <c r="F519" s="178"/>
      <c r="G519" s="178"/>
    </row>
    <row r="520" spans="1:7" x14ac:dyDescent="0.25">
      <c r="A520" s="215" t="s">
        <v>1800</v>
      </c>
      <c r="B520" s="182" t="s">
        <v>1781</v>
      </c>
      <c r="C520" s="289"/>
      <c r="D520" s="288"/>
      <c r="E520" s="178"/>
      <c r="F520" s="178"/>
      <c r="G520" s="178"/>
    </row>
    <row r="521" spans="1:7" x14ac:dyDescent="0.25">
      <c r="A521" s="215" t="s">
        <v>1801</v>
      </c>
      <c r="B521" s="182" t="s">
        <v>102</v>
      </c>
      <c r="C521" s="289"/>
      <c r="D521" s="288"/>
      <c r="E521" s="178"/>
      <c r="F521" s="178"/>
      <c r="G521" s="178"/>
    </row>
    <row r="522" spans="1:7" x14ac:dyDescent="0.25">
      <c r="A522" s="215" t="s">
        <v>1802</v>
      </c>
      <c r="B522" s="182" t="s">
        <v>102</v>
      </c>
      <c r="C522" s="289"/>
      <c r="D522" s="288"/>
      <c r="E522" s="178"/>
      <c r="F522" s="178"/>
      <c r="G522" s="178"/>
    </row>
    <row r="523" spans="1:7" x14ac:dyDescent="0.25">
      <c r="A523" s="215" t="s">
        <v>1981</v>
      </c>
      <c r="B523" s="182" t="s">
        <v>102</v>
      </c>
      <c r="C523" s="289"/>
      <c r="D523" s="288"/>
      <c r="E523" s="178"/>
      <c r="F523" s="178"/>
      <c r="G523" s="178"/>
    </row>
    <row r="524" spans="1:7" x14ac:dyDescent="0.25">
      <c r="A524" s="215" t="s">
        <v>1982</v>
      </c>
      <c r="B524" s="182" t="s">
        <v>102</v>
      </c>
      <c r="C524" s="289"/>
      <c r="D524" s="288"/>
      <c r="E524" s="178"/>
      <c r="F524" s="178"/>
      <c r="G524" s="178"/>
    </row>
    <row r="525" spans="1:7" x14ac:dyDescent="0.25">
      <c r="A525" s="215" t="s">
        <v>1983</v>
      </c>
      <c r="B525" s="182" t="s">
        <v>102</v>
      </c>
      <c r="C525" s="289"/>
      <c r="D525" s="288"/>
      <c r="E525" s="178"/>
      <c r="F525" s="178"/>
      <c r="G525" s="178"/>
    </row>
    <row r="526" spans="1:7" x14ac:dyDescent="0.25">
      <c r="A526" s="215" t="s">
        <v>1984</v>
      </c>
      <c r="B526" s="182" t="s">
        <v>102</v>
      </c>
      <c r="C526" s="289"/>
      <c r="D526" s="288"/>
      <c r="E526" s="178"/>
      <c r="F526" s="178"/>
      <c r="G526" s="178"/>
    </row>
    <row r="527" spans="1:7" x14ac:dyDescent="0.25">
      <c r="A527" s="215" t="s">
        <v>1985</v>
      </c>
      <c r="B527" s="182" t="s">
        <v>102</v>
      </c>
      <c r="C527" s="289"/>
      <c r="D527" s="288"/>
      <c r="E527" s="178"/>
      <c r="F527" s="178"/>
      <c r="G527" s="178"/>
    </row>
    <row r="528" spans="1:7" x14ac:dyDescent="0.25">
      <c r="A528" s="215" t="s">
        <v>1986</v>
      </c>
      <c r="B528" s="182" t="s">
        <v>102</v>
      </c>
      <c r="C528" s="289"/>
      <c r="D528" s="288"/>
      <c r="E528" s="178"/>
      <c r="F528" s="178"/>
      <c r="G528" s="178"/>
    </row>
    <row r="529" spans="1:7" x14ac:dyDescent="0.25">
      <c r="A529" s="215" t="s">
        <v>1987</v>
      </c>
      <c r="B529" s="182" t="s">
        <v>102</v>
      </c>
      <c r="C529" s="289"/>
      <c r="D529" s="288"/>
      <c r="E529" s="178"/>
      <c r="F529" s="178"/>
      <c r="G529" s="178"/>
    </row>
    <row r="530" spans="1:7" x14ac:dyDescent="0.25">
      <c r="A530" s="215" t="s">
        <v>1988</v>
      </c>
      <c r="B530" s="182" t="s">
        <v>102</v>
      </c>
      <c r="C530" s="289"/>
      <c r="D530" s="288"/>
      <c r="E530" s="178"/>
      <c r="F530" s="178"/>
      <c r="G530" s="178"/>
    </row>
    <row r="531" spans="1:7" x14ac:dyDescent="0.25">
      <c r="A531" s="215" t="s">
        <v>1989</v>
      </c>
      <c r="B531" s="182" t="s">
        <v>102</v>
      </c>
      <c r="C531" s="289"/>
      <c r="D531" s="288"/>
      <c r="E531" s="178"/>
      <c r="F531" s="178"/>
      <c r="G531" s="176"/>
    </row>
    <row r="532" spans="1:7" x14ac:dyDescent="0.25">
      <c r="A532" s="215" t="s">
        <v>1990</v>
      </c>
      <c r="B532" s="182" t="s">
        <v>102</v>
      </c>
      <c r="C532" s="289"/>
      <c r="D532" s="288"/>
      <c r="E532" s="178"/>
      <c r="F532" s="178"/>
      <c r="G532" s="176"/>
    </row>
    <row r="533" spans="1:7" x14ac:dyDescent="0.25">
      <c r="A533" s="215" t="s">
        <v>1991</v>
      </c>
      <c r="B533" s="182" t="s">
        <v>102</v>
      </c>
      <c r="C533" s="289"/>
      <c r="D533" s="288"/>
      <c r="E533" s="178"/>
      <c r="F533" s="178"/>
      <c r="G533" s="176"/>
    </row>
    <row r="534" spans="1:7" x14ac:dyDescent="0.25">
      <c r="A534" s="44"/>
      <c r="B534" s="44" t="s">
        <v>1992</v>
      </c>
      <c r="C534" s="44" t="s">
        <v>65</v>
      </c>
      <c r="D534" s="44" t="s">
        <v>1213</v>
      </c>
      <c r="E534" s="44"/>
      <c r="F534" s="44" t="s">
        <v>468</v>
      </c>
      <c r="G534" s="44" t="s">
        <v>1522</v>
      </c>
    </row>
    <row r="535" spans="1:7" x14ac:dyDescent="0.25">
      <c r="A535" s="226" t="s">
        <v>1686</v>
      </c>
      <c r="B535" s="282" t="s">
        <v>560</v>
      </c>
      <c r="C535" s="283" t="s">
        <v>811</v>
      </c>
      <c r="D535" s="283" t="s">
        <v>811</v>
      </c>
      <c r="E535" s="173"/>
      <c r="F535" s="195" t="str">
        <f>IF($C$553=0,"",IF(C535="[for completion]","",IF(C535="","",C535/$C$553)))</f>
        <v/>
      </c>
      <c r="G535" s="195" t="str">
        <f>IF($D$553=0,"",IF(D535="[for completion]","",IF(D535="","",D535/$D$553)))</f>
        <v/>
      </c>
    </row>
    <row r="536" spans="1:7" x14ac:dyDescent="0.25">
      <c r="A536" s="226" t="s">
        <v>1687</v>
      </c>
      <c r="B536" s="282" t="s">
        <v>560</v>
      </c>
      <c r="C536" s="283" t="s">
        <v>811</v>
      </c>
      <c r="D536" s="283" t="s">
        <v>811</v>
      </c>
      <c r="E536" s="173"/>
      <c r="F536" s="195" t="str">
        <f t="shared" ref="F536:F552" si="28">IF($C$553=0,"",IF(C536="[for completion]","",IF(C536="","",C536/$C$553)))</f>
        <v/>
      </c>
      <c r="G536" s="195" t="str">
        <f t="shared" ref="G536:G552" si="29">IF($D$553=0,"",IF(D536="[for completion]","",IF(D536="","",D536/$D$553)))</f>
        <v/>
      </c>
    </row>
    <row r="537" spans="1:7" x14ac:dyDescent="0.25">
      <c r="A537" s="226" t="s">
        <v>1688</v>
      </c>
      <c r="B537" s="282" t="s">
        <v>560</v>
      </c>
      <c r="C537" s="283" t="s">
        <v>811</v>
      </c>
      <c r="D537" s="283" t="s">
        <v>811</v>
      </c>
      <c r="E537" s="173"/>
      <c r="F537" s="195" t="str">
        <f t="shared" si="28"/>
        <v/>
      </c>
      <c r="G537" s="195" t="str">
        <f t="shared" si="29"/>
        <v/>
      </c>
    </row>
    <row r="538" spans="1:7" x14ac:dyDescent="0.25">
      <c r="A538" s="226" t="s">
        <v>1689</v>
      </c>
      <c r="B538" s="282" t="s">
        <v>560</v>
      </c>
      <c r="C538" s="283" t="s">
        <v>811</v>
      </c>
      <c r="D538" s="283" t="s">
        <v>811</v>
      </c>
      <c r="E538" s="173"/>
      <c r="F538" s="195" t="str">
        <f t="shared" si="28"/>
        <v/>
      </c>
      <c r="G538" s="195" t="str">
        <f t="shared" si="29"/>
        <v/>
      </c>
    </row>
    <row r="539" spans="1:7" x14ac:dyDescent="0.25">
      <c r="A539" s="226" t="s">
        <v>1690</v>
      </c>
      <c r="B539" s="282" t="s">
        <v>560</v>
      </c>
      <c r="C539" s="283" t="s">
        <v>811</v>
      </c>
      <c r="D539" s="283" t="s">
        <v>811</v>
      </c>
      <c r="E539" s="173"/>
      <c r="F539" s="195" t="str">
        <f t="shared" si="28"/>
        <v/>
      </c>
      <c r="G539" s="195" t="str">
        <f t="shared" si="29"/>
        <v/>
      </c>
    </row>
    <row r="540" spans="1:7" x14ac:dyDescent="0.25">
      <c r="A540" s="226" t="s">
        <v>1803</v>
      </c>
      <c r="B540" s="282" t="s">
        <v>560</v>
      </c>
      <c r="C540" s="283" t="s">
        <v>811</v>
      </c>
      <c r="D540" s="283" t="s">
        <v>811</v>
      </c>
      <c r="E540" s="173"/>
      <c r="F540" s="195" t="str">
        <f t="shared" si="28"/>
        <v/>
      </c>
      <c r="G540" s="195" t="str">
        <f t="shared" si="29"/>
        <v/>
      </c>
    </row>
    <row r="541" spans="1:7" x14ac:dyDescent="0.25">
      <c r="A541" s="226" t="s">
        <v>1804</v>
      </c>
      <c r="B541" s="282" t="s">
        <v>560</v>
      </c>
      <c r="C541" s="283" t="s">
        <v>811</v>
      </c>
      <c r="D541" s="283" t="s">
        <v>811</v>
      </c>
      <c r="E541" s="173"/>
      <c r="F541" s="195" t="str">
        <f t="shared" si="28"/>
        <v/>
      </c>
      <c r="G541" s="195" t="str">
        <f t="shared" si="29"/>
        <v/>
      </c>
    </row>
    <row r="542" spans="1:7" x14ac:dyDescent="0.25">
      <c r="A542" s="226" t="s">
        <v>1805</v>
      </c>
      <c r="B542" s="282" t="s">
        <v>560</v>
      </c>
      <c r="C542" s="283" t="s">
        <v>811</v>
      </c>
      <c r="D542" s="283" t="s">
        <v>811</v>
      </c>
      <c r="E542" s="173"/>
      <c r="F542" s="195" t="str">
        <f t="shared" si="28"/>
        <v/>
      </c>
      <c r="G542" s="195" t="str">
        <f t="shared" si="29"/>
        <v/>
      </c>
    </row>
    <row r="543" spans="1:7" x14ac:dyDescent="0.25">
      <c r="A543" s="226" t="s">
        <v>1806</v>
      </c>
      <c r="B543" s="282" t="s">
        <v>560</v>
      </c>
      <c r="C543" s="283" t="s">
        <v>811</v>
      </c>
      <c r="D543" s="283" t="s">
        <v>811</v>
      </c>
      <c r="E543" s="173"/>
      <c r="F543" s="195" t="str">
        <f t="shared" si="28"/>
        <v/>
      </c>
      <c r="G543" s="195" t="str">
        <f t="shared" si="29"/>
        <v/>
      </c>
    </row>
    <row r="544" spans="1:7" x14ac:dyDescent="0.25">
      <c r="A544" s="226" t="s">
        <v>1807</v>
      </c>
      <c r="B544" s="282" t="s">
        <v>560</v>
      </c>
      <c r="C544" s="283" t="s">
        <v>811</v>
      </c>
      <c r="D544" s="283" t="s">
        <v>811</v>
      </c>
      <c r="E544" s="173"/>
      <c r="F544" s="195" t="str">
        <f t="shared" si="28"/>
        <v/>
      </c>
      <c r="G544" s="195" t="str">
        <f t="shared" si="29"/>
        <v/>
      </c>
    </row>
    <row r="545" spans="1:7" x14ac:dyDescent="0.25">
      <c r="A545" s="226" t="s">
        <v>1808</v>
      </c>
      <c r="B545" s="282" t="s">
        <v>560</v>
      </c>
      <c r="C545" s="283" t="s">
        <v>811</v>
      </c>
      <c r="D545" s="283" t="s">
        <v>811</v>
      </c>
      <c r="E545" s="173"/>
      <c r="F545" s="195" t="str">
        <f t="shared" si="28"/>
        <v/>
      </c>
      <c r="G545" s="195" t="str">
        <f t="shared" si="29"/>
        <v/>
      </c>
    </row>
    <row r="546" spans="1:7" x14ac:dyDescent="0.25">
      <c r="A546" s="226" t="s">
        <v>1809</v>
      </c>
      <c r="B546" s="282" t="s">
        <v>560</v>
      </c>
      <c r="C546" s="283" t="s">
        <v>811</v>
      </c>
      <c r="D546" s="283" t="s">
        <v>811</v>
      </c>
      <c r="E546" s="173"/>
      <c r="F546" s="195" t="str">
        <f t="shared" si="28"/>
        <v/>
      </c>
      <c r="G546" s="195" t="str">
        <f t="shared" si="29"/>
        <v/>
      </c>
    </row>
    <row r="547" spans="1:7" x14ac:dyDescent="0.25">
      <c r="A547" s="226" t="s">
        <v>1810</v>
      </c>
      <c r="B547" s="282" t="s">
        <v>560</v>
      </c>
      <c r="C547" s="283" t="s">
        <v>811</v>
      </c>
      <c r="D547" s="283" t="s">
        <v>811</v>
      </c>
      <c r="E547" s="173"/>
      <c r="F547" s="195" t="str">
        <f t="shared" si="28"/>
        <v/>
      </c>
      <c r="G547" s="195" t="str">
        <f t="shared" si="29"/>
        <v/>
      </c>
    </row>
    <row r="548" spans="1:7" x14ac:dyDescent="0.25">
      <c r="A548" s="226" t="s">
        <v>1811</v>
      </c>
      <c r="B548" s="282" t="s">
        <v>560</v>
      </c>
      <c r="C548" s="283" t="s">
        <v>811</v>
      </c>
      <c r="D548" s="283" t="s">
        <v>811</v>
      </c>
      <c r="E548" s="173"/>
      <c r="F548" s="195" t="str">
        <f t="shared" si="28"/>
        <v/>
      </c>
      <c r="G548" s="195" t="str">
        <f t="shared" si="29"/>
        <v/>
      </c>
    </row>
    <row r="549" spans="1:7" x14ac:dyDescent="0.25">
      <c r="A549" s="226" t="s">
        <v>1812</v>
      </c>
      <c r="B549" s="282" t="s">
        <v>560</v>
      </c>
      <c r="C549" s="283" t="s">
        <v>811</v>
      </c>
      <c r="D549" s="283" t="s">
        <v>811</v>
      </c>
      <c r="E549" s="173"/>
      <c r="F549" s="195" t="str">
        <f t="shared" si="28"/>
        <v/>
      </c>
      <c r="G549" s="195" t="str">
        <f t="shared" si="29"/>
        <v/>
      </c>
    </row>
    <row r="550" spans="1:7" x14ac:dyDescent="0.25">
      <c r="A550" s="226" t="s">
        <v>1813</v>
      </c>
      <c r="B550" s="282" t="s">
        <v>560</v>
      </c>
      <c r="C550" s="283" t="s">
        <v>811</v>
      </c>
      <c r="D550" s="283" t="s">
        <v>811</v>
      </c>
      <c r="E550" s="173"/>
      <c r="F550" s="195" t="str">
        <f t="shared" si="28"/>
        <v/>
      </c>
      <c r="G550" s="195" t="str">
        <f t="shared" si="29"/>
        <v/>
      </c>
    </row>
    <row r="551" spans="1:7" x14ac:dyDescent="0.25">
      <c r="A551" s="226" t="s">
        <v>1814</v>
      </c>
      <c r="B551" s="282" t="s">
        <v>560</v>
      </c>
      <c r="C551" s="283" t="s">
        <v>811</v>
      </c>
      <c r="D551" s="283" t="s">
        <v>811</v>
      </c>
      <c r="E551" s="173"/>
      <c r="F551" s="195" t="str">
        <f t="shared" si="28"/>
        <v/>
      </c>
      <c r="G551" s="195" t="str">
        <f t="shared" si="29"/>
        <v/>
      </c>
    </row>
    <row r="552" spans="1:7" x14ac:dyDescent="0.25">
      <c r="A552" s="226" t="s">
        <v>1815</v>
      </c>
      <c r="B552" s="185" t="s">
        <v>1605</v>
      </c>
      <c r="C552" s="283" t="s">
        <v>811</v>
      </c>
      <c r="D552" s="283" t="s">
        <v>811</v>
      </c>
      <c r="E552" s="173"/>
      <c r="F552" s="195" t="str">
        <f t="shared" si="28"/>
        <v/>
      </c>
      <c r="G552" s="195" t="str">
        <f t="shared" si="29"/>
        <v/>
      </c>
    </row>
    <row r="553" spans="1:7" x14ac:dyDescent="0.25">
      <c r="A553" s="226" t="s">
        <v>1816</v>
      </c>
      <c r="B553" s="175" t="s">
        <v>100</v>
      </c>
      <c r="C553" s="142">
        <f>SUM(C535:C552)</f>
        <v>0</v>
      </c>
      <c r="D553" s="143">
        <f>SUM(D535:D552)</f>
        <v>0</v>
      </c>
      <c r="E553" s="173"/>
      <c r="F553" s="216">
        <f>SUM(F535:F552)</f>
        <v>0</v>
      </c>
      <c r="G553" s="216">
        <f>SUM(G535:G552)</f>
        <v>0</v>
      </c>
    </row>
    <row r="554" spans="1:7" x14ac:dyDescent="0.25">
      <c r="A554" s="226" t="s">
        <v>1993</v>
      </c>
      <c r="B554" s="175"/>
      <c r="C554" s="168"/>
      <c r="D554" s="168"/>
      <c r="E554" s="173"/>
      <c r="F554" s="173"/>
      <c r="G554" s="173"/>
    </row>
    <row r="555" spans="1:7" x14ac:dyDescent="0.25">
      <c r="A555" s="226" t="s">
        <v>1994</v>
      </c>
      <c r="B555" s="175"/>
      <c r="C555" s="168"/>
      <c r="D555" s="168"/>
      <c r="E555" s="173"/>
      <c r="F555" s="173"/>
      <c r="G555" s="173"/>
    </row>
    <row r="556" spans="1:7" x14ac:dyDescent="0.25">
      <c r="A556" s="226" t="s">
        <v>1995</v>
      </c>
      <c r="B556" s="175"/>
      <c r="C556" s="168"/>
      <c r="D556" s="168"/>
      <c r="E556" s="173"/>
      <c r="F556" s="173"/>
      <c r="G556" s="173"/>
    </row>
    <row r="557" spans="1:7" s="209" customFormat="1" x14ac:dyDescent="0.25">
      <c r="A557" s="44"/>
      <c r="B557" s="44" t="s">
        <v>1996</v>
      </c>
      <c r="C557" s="44" t="s">
        <v>65</v>
      </c>
      <c r="D557" s="44" t="s">
        <v>1213</v>
      </c>
      <c r="E557" s="44"/>
      <c r="F557" s="44" t="s">
        <v>468</v>
      </c>
      <c r="G557" s="44" t="s">
        <v>1863</v>
      </c>
    </row>
    <row r="558" spans="1:7" s="209" customFormat="1" x14ac:dyDescent="0.25">
      <c r="A558" s="226" t="s">
        <v>1817</v>
      </c>
      <c r="B558" s="282" t="s">
        <v>560</v>
      </c>
      <c r="C558" s="283" t="s">
        <v>811</v>
      </c>
      <c r="D558" s="283" t="s">
        <v>811</v>
      </c>
      <c r="E558" s="211"/>
      <c r="F558" s="195" t="str">
        <f>IF($C$576=0,"",IF(C558="[for completion]","",IF(C558="","",C558/$C$576)))</f>
        <v/>
      </c>
      <c r="G558" s="195" t="str">
        <f>IF($D$576=0,"",IF(D558="[for completion]","",IF(D558="","",D558/$D$576)))</f>
        <v/>
      </c>
    </row>
    <row r="559" spans="1:7" s="209" customFormat="1" x14ac:dyDescent="0.25">
      <c r="A559" s="226" t="s">
        <v>1818</v>
      </c>
      <c r="B559" s="282" t="s">
        <v>560</v>
      </c>
      <c r="C559" s="283" t="s">
        <v>811</v>
      </c>
      <c r="D559" s="283" t="s">
        <v>811</v>
      </c>
      <c r="E559" s="211"/>
      <c r="F559" s="195" t="str">
        <f t="shared" ref="F559:F575" si="30">IF($C$576=0,"",IF(C559="[for completion]","",IF(C559="","",C559/$C$576)))</f>
        <v/>
      </c>
      <c r="G559" s="195" t="str">
        <f t="shared" ref="G559:G575" si="31">IF($D$576=0,"",IF(D559="[for completion]","",IF(D559="","",D559/$D$576)))</f>
        <v/>
      </c>
    </row>
    <row r="560" spans="1:7" s="209" customFormat="1" x14ac:dyDescent="0.25">
      <c r="A560" s="226" t="s">
        <v>1819</v>
      </c>
      <c r="B560" s="282" t="s">
        <v>560</v>
      </c>
      <c r="C560" s="283" t="s">
        <v>811</v>
      </c>
      <c r="D560" s="283" t="s">
        <v>811</v>
      </c>
      <c r="E560" s="211"/>
      <c r="F560" s="195" t="str">
        <f t="shared" si="30"/>
        <v/>
      </c>
      <c r="G560" s="195" t="str">
        <f t="shared" si="31"/>
        <v/>
      </c>
    </row>
    <row r="561" spans="1:7" s="209" customFormat="1" x14ac:dyDescent="0.25">
      <c r="A561" s="226" t="s">
        <v>1820</v>
      </c>
      <c r="B561" s="282" t="s">
        <v>560</v>
      </c>
      <c r="C561" s="283" t="s">
        <v>811</v>
      </c>
      <c r="D561" s="283" t="s">
        <v>811</v>
      </c>
      <c r="E561" s="211"/>
      <c r="F561" s="195" t="str">
        <f t="shared" si="30"/>
        <v/>
      </c>
      <c r="G561" s="195" t="str">
        <f t="shared" si="31"/>
        <v/>
      </c>
    </row>
    <row r="562" spans="1:7" s="209" customFormat="1" x14ac:dyDescent="0.25">
      <c r="A562" s="226" t="s">
        <v>1821</v>
      </c>
      <c r="B562" s="282" t="s">
        <v>560</v>
      </c>
      <c r="C562" s="283" t="s">
        <v>811</v>
      </c>
      <c r="D562" s="283" t="s">
        <v>811</v>
      </c>
      <c r="E562" s="211"/>
      <c r="F562" s="195" t="str">
        <f t="shared" si="30"/>
        <v/>
      </c>
      <c r="G562" s="195" t="str">
        <f t="shared" si="31"/>
        <v/>
      </c>
    </row>
    <row r="563" spans="1:7" s="209" customFormat="1" x14ac:dyDescent="0.25">
      <c r="A563" s="226" t="s">
        <v>1822</v>
      </c>
      <c r="B563" s="282" t="s">
        <v>560</v>
      </c>
      <c r="C563" s="283" t="s">
        <v>811</v>
      </c>
      <c r="D563" s="283" t="s">
        <v>811</v>
      </c>
      <c r="E563" s="211"/>
      <c r="F563" s="195" t="str">
        <f t="shared" si="30"/>
        <v/>
      </c>
      <c r="G563" s="195" t="str">
        <f t="shared" si="31"/>
        <v/>
      </c>
    </row>
    <row r="564" spans="1:7" s="209" customFormat="1" x14ac:dyDescent="0.25">
      <c r="A564" s="226" t="s">
        <v>1823</v>
      </c>
      <c r="B564" s="282" t="s">
        <v>560</v>
      </c>
      <c r="C564" s="283" t="s">
        <v>811</v>
      </c>
      <c r="D564" s="283" t="s">
        <v>811</v>
      </c>
      <c r="E564" s="211"/>
      <c r="F564" s="195" t="str">
        <f t="shared" si="30"/>
        <v/>
      </c>
      <c r="G564" s="195" t="str">
        <f t="shared" si="31"/>
        <v/>
      </c>
    </row>
    <row r="565" spans="1:7" s="209" customFormat="1" x14ac:dyDescent="0.25">
      <c r="A565" s="226" t="s">
        <v>1824</v>
      </c>
      <c r="B565" s="282" t="s">
        <v>560</v>
      </c>
      <c r="C565" s="283" t="s">
        <v>811</v>
      </c>
      <c r="D565" s="283" t="s">
        <v>811</v>
      </c>
      <c r="E565" s="211"/>
      <c r="F565" s="195" t="str">
        <f t="shared" si="30"/>
        <v/>
      </c>
      <c r="G565" s="195" t="str">
        <f t="shared" si="31"/>
        <v/>
      </c>
    </row>
    <row r="566" spans="1:7" s="209" customFormat="1" x14ac:dyDescent="0.25">
      <c r="A566" s="226" t="s">
        <v>1825</v>
      </c>
      <c r="B566" s="282" t="s">
        <v>560</v>
      </c>
      <c r="C566" s="283" t="s">
        <v>811</v>
      </c>
      <c r="D566" s="283" t="s">
        <v>811</v>
      </c>
      <c r="E566" s="211"/>
      <c r="F566" s="195" t="str">
        <f t="shared" si="30"/>
        <v/>
      </c>
      <c r="G566" s="195" t="str">
        <f t="shared" si="31"/>
        <v/>
      </c>
    </row>
    <row r="567" spans="1:7" s="209" customFormat="1" x14ac:dyDescent="0.25">
      <c r="A567" s="226" t="s">
        <v>1826</v>
      </c>
      <c r="B567" s="282" t="s">
        <v>560</v>
      </c>
      <c r="C567" s="283" t="s">
        <v>811</v>
      </c>
      <c r="D567" s="283" t="s">
        <v>811</v>
      </c>
      <c r="E567" s="211"/>
      <c r="F567" s="195" t="str">
        <f t="shared" si="30"/>
        <v/>
      </c>
      <c r="G567" s="195" t="str">
        <f t="shared" si="31"/>
        <v/>
      </c>
    </row>
    <row r="568" spans="1:7" s="209" customFormat="1" x14ac:dyDescent="0.25">
      <c r="A568" s="226" t="s">
        <v>1827</v>
      </c>
      <c r="B568" s="282" t="s">
        <v>560</v>
      </c>
      <c r="C568" s="283" t="s">
        <v>811</v>
      </c>
      <c r="D568" s="283" t="s">
        <v>811</v>
      </c>
      <c r="E568" s="211"/>
      <c r="F568" s="195" t="str">
        <f t="shared" si="30"/>
        <v/>
      </c>
      <c r="G568" s="195" t="str">
        <f t="shared" si="31"/>
        <v/>
      </c>
    </row>
    <row r="569" spans="1:7" s="209" customFormat="1" x14ac:dyDescent="0.25">
      <c r="A569" s="226" t="s">
        <v>1997</v>
      </c>
      <c r="B569" s="282" t="s">
        <v>560</v>
      </c>
      <c r="C569" s="283" t="s">
        <v>811</v>
      </c>
      <c r="D569" s="283" t="s">
        <v>811</v>
      </c>
      <c r="E569" s="211"/>
      <c r="F569" s="195" t="str">
        <f t="shared" si="30"/>
        <v/>
      </c>
      <c r="G569" s="195" t="str">
        <f t="shared" si="31"/>
        <v/>
      </c>
    </row>
    <row r="570" spans="1:7" s="209" customFormat="1" x14ac:dyDescent="0.25">
      <c r="A570" s="226" t="s">
        <v>1998</v>
      </c>
      <c r="B570" s="282" t="s">
        <v>560</v>
      </c>
      <c r="C570" s="283" t="s">
        <v>811</v>
      </c>
      <c r="D570" s="283" t="s">
        <v>811</v>
      </c>
      <c r="E570" s="211"/>
      <c r="F570" s="195" t="str">
        <f t="shared" si="30"/>
        <v/>
      </c>
      <c r="G570" s="195" t="str">
        <f t="shared" si="31"/>
        <v/>
      </c>
    </row>
    <row r="571" spans="1:7" s="209" customFormat="1" x14ac:dyDescent="0.25">
      <c r="A571" s="226" t="s">
        <v>1999</v>
      </c>
      <c r="B571" s="282" t="s">
        <v>560</v>
      </c>
      <c r="C571" s="283" t="s">
        <v>811</v>
      </c>
      <c r="D571" s="283" t="s">
        <v>811</v>
      </c>
      <c r="E571" s="211"/>
      <c r="F571" s="195" t="str">
        <f t="shared" si="30"/>
        <v/>
      </c>
      <c r="G571" s="195" t="str">
        <f t="shared" si="31"/>
        <v/>
      </c>
    </row>
    <row r="572" spans="1:7" s="209" customFormat="1" x14ac:dyDescent="0.25">
      <c r="A572" s="226" t="s">
        <v>2000</v>
      </c>
      <c r="B572" s="282" t="s">
        <v>560</v>
      </c>
      <c r="C572" s="283" t="s">
        <v>811</v>
      </c>
      <c r="D572" s="283" t="s">
        <v>811</v>
      </c>
      <c r="E572" s="211"/>
      <c r="F572" s="195" t="str">
        <f t="shared" si="30"/>
        <v/>
      </c>
      <c r="G572" s="195" t="str">
        <f t="shared" si="31"/>
        <v/>
      </c>
    </row>
    <row r="573" spans="1:7" s="209" customFormat="1" x14ac:dyDescent="0.25">
      <c r="A573" s="226" t="s">
        <v>2001</v>
      </c>
      <c r="B573" s="282" t="s">
        <v>560</v>
      </c>
      <c r="C573" s="283" t="s">
        <v>811</v>
      </c>
      <c r="D573" s="283" t="s">
        <v>811</v>
      </c>
      <c r="E573" s="211"/>
      <c r="F573" s="195" t="str">
        <f t="shared" si="30"/>
        <v/>
      </c>
      <c r="G573" s="195" t="str">
        <f t="shared" si="31"/>
        <v/>
      </c>
    </row>
    <row r="574" spans="1:7" s="209" customFormat="1" x14ac:dyDescent="0.25">
      <c r="A574" s="226" t="s">
        <v>2002</v>
      </c>
      <c r="B574" s="282" t="s">
        <v>560</v>
      </c>
      <c r="C574" s="283" t="s">
        <v>811</v>
      </c>
      <c r="D574" s="283" t="s">
        <v>811</v>
      </c>
      <c r="E574" s="211"/>
      <c r="F574" s="195" t="str">
        <f t="shared" si="30"/>
        <v/>
      </c>
      <c r="G574" s="195" t="str">
        <f t="shared" si="31"/>
        <v/>
      </c>
    </row>
    <row r="575" spans="1:7" s="209" customFormat="1" x14ac:dyDescent="0.25">
      <c r="A575" s="226" t="s">
        <v>2003</v>
      </c>
      <c r="B575" s="185" t="s">
        <v>1605</v>
      </c>
      <c r="C575" s="283" t="s">
        <v>811</v>
      </c>
      <c r="D575" s="283" t="s">
        <v>811</v>
      </c>
      <c r="E575" s="211"/>
      <c r="F575" s="195" t="str">
        <f t="shared" si="30"/>
        <v/>
      </c>
      <c r="G575" s="195" t="str">
        <f t="shared" si="31"/>
        <v/>
      </c>
    </row>
    <row r="576" spans="1:7" s="209" customFormat="1" x14ac:dyDescent="0.25">
      <c r="A576" s="226" t="s">
        <v>2004</v>
      </c>
      <c r="B576" s="212" t="s">
        <v>100</v>
      </c>
      <c r="C576" s="142">
        <f>SUM(C558:C575)</f>
        <v>0</v>
      </c>
      <c r="D576" s="143">
        <f>SUM(D558:D575)</f>
        <v>0</v>
      </c>
      <c r="E576" s="211"/>
      <c r="F576" s="216">
        <f>SUM(F558:F575)</f>
        <v>0</v>
      </c>
      <c r="G576" s="216">
        <f>SUM(G558:G575)</f>
        <v>0</v>
      </c>
    </row>
    <row r="577" spans="1:7" x14ac:dyDescent="0.25">
      <c r="A577" s="44"/>
      <c r="B577" s="44" t="s">
        <v>2017</v>
      </c>
      <c r="C577" s="44" t="s">
        <v>65</v>
      </c>
      <c r="D577" s="44" t="s">
        <v>1213</v>
      </c>
      <c r="E577" s="44"/>
      <c r="F577" s="44" t="s">
        <v>468</v>
      </c>
      <c r="G577" s="44" t="s">
        <v>1522</v>
      </c>
    </row>
    <row r="578" spans="1:7" x14ac:dyDescent="0.25">
      <c r="A578" s="226" t="s">
        <v>1828</v>
      </c>
      <c r="B578" s="212" t="s">
        <v>1203</v>
      </c>
      <c r="C578" s="283" t="s">
        <v>811</v>
      </c>
      <c r="D578" s="283" t="s">
        <v>811</v>
      </c>
      <c r="E578" s="173"/>
      <c r="F578" s="195" t="str">
        <f>IF($C$588=0,"",IF(C578="[for completion]","",IF(C578="","",C578/$C$588)))</f>
        <v/>
      </c>
      <c r="G578" s="195" t="str">
        <f>IF($D$588=0,"",IF(D578="[for completion]","",IF(D578="","",D578/$D$588)))</f>
        <v/>
      </c>
    </row>
    <row r="579" spans="1:7" x14ac:dyDescent="0.25">
      <c r="A579" s="226" t="s">
        <v>1829</v>
      </c>
      <c r="B579" s="212" t="s">
        <v>1204</v>
      </c>
      <c r="C579" s="283" t="s">
        <v>811</v>
      </c>
      <c r="D579" s="283" t="s">
        <v>811</v>
      </c>
      <c r="E579" s="173"/>
      <c r="F579" s="195" t="str">
        <f t="shared" ref="F579:F587" si="32">IF($C$588=0,"",IF(C579="[for completion]","",IF(C579="","",C579/$C$588)))</f>
        <v/>
      </c>
      <c r="G579" s="195" t="str">
        <f t="shared" ref="G579:G587" si="33">IF($D$588=0,"",IF(D579="[for completion]","",IF(D579="","",D579/$D$588)))</f>
        <v/>
      </c>
    </row>
    <row r="580" spans="1:7" x14ac:dyDescent="0.25">
      <c r="A580" s="226" t="s">
        <v>1830</v>
      </c>
      <c r="B580" s="212" t="s">
        <v>1890</v>
      </c>
      <c r="C580" s="283" t="s">
        <v>811</v>
      </c>
      <c r="D580" s="283" t="s">
        <v>811</v>
      </c>
      <c r="E580" s="173"/>
      <c r="F580" s="195" t="str">
        <f t="shared" si="32"/>
        <v/>
      </c>
      <c r="G580" s="195" t="str">
        <f t="shared" si="33"/>
        <v/>
      </c>
    </row>
    <row r="581" spans="1:7" x14ac:dyDescent="0.25">
      <c r="A581" s="226" t="s">
        <v>1831</v>
      </c>
      <c r="B581" s="212" t="s">
        <v>1205</v>
      </c>
      <c r="C581" s="283" t="s">
        <v>811</v>
      </c>
      <c r="D581" s="283" t="s">
        <v>811</v>
      </c>
      <c r="E581" s="173"/>
      <c r="F581" s="195" t="str">
        <f t="shared" si="32"/>
        <v/>
      </c>
      <c r="G581" s="195" t="str">
        <f t="shared" si="33"/>
        <v/>
      </c>
    </row>
    <row r="582" spans="1:7" x14ac:dyDescent="0.25">
      <c r="A582" s="226" t="s">
        <v>1832</v>
      </c>
      <c r="B582" s="212" t="s">
        <v>1206</v>
      </c>
      <c r="C582" s="283" t="s">
        <v>811</v>
      </c>
      <c r="D582" s="283" t="s">
        <v>811</v>
      </c>
      <c r="E582" s="173"/>
      <c r="F582" s="195" t="str">
        <f t="shared" si="32"/>
        <v/>
      </c>
      <c r="G582" s="195" t="str">
        <f t="shared" si="33"/>
        <v/>
      </c>
    </row>
    <row r="583" spans="1:7" x14ac:dyDescent="0.25">
      <c r="A583" s="226" t="s">
        <v>2005</v>
      </c>
      <c r="B583" s="212" t="s">
        <v>1207</v>
      </c>
      <c r="C583" s="283" t="s">
        <v>811</v>
      </c>
      <c r="D583" s="283" t="s">
        <v>811</v>
      </c>
      <c r="E583" s="173"/>
      <c r="F583" s="195" t="str">
        <f t="shared" si="32"/>
        <v/>
      </c>
      <c r="G583" s="195" t="str">
        <f t="shared" si="33"/>
        <v/>
      </c>
    </row>
    <row r="584" spans="1:7" x14ac:dyDescent="0.25">
      <c r="A584" s="226" t="s">
        <v>2006</v>
      </c>
      <c r="B584" s="212" t="s">
        <v>1208</v>
      </c>
      <c r="C584" s="283" t="s">
        <v>811</v>
      </c>
      <c r="D584" s="283" t="s">
        <v>811</v>
      </c>
      <c r="E584" s="173"/>
      <c r="F584" s="195" t="str">
        <f t="shared" si="32"/>
        <v/>
      </c>
      <c r="G584" s="195" t="str">
        <f t="shared" si="33"/>
        <v/>
      </c>
    </row>
    <row r="585" spans="1:7" x14ac:dyDescent="0.25">
      <c r="A585" s="226" t="s">
        <v>2007</v>
      </c>
      <c r="B585" s="212" t="s">
        <v>1209</v>
      </c>
      <c r="C585" s="283" t="s">
        <v>811</v>
      </c>
      <c r="D585" s="283" t="s">
        <v>811</v>
      </c>
      <c r="E585" s="173"/>
      <c r="F585" s="195" t="str">
        <f t="shared" si="32"/>
        <v/>
      </c>
      <c r="G585" s="195" t="str">
        <f t="shared" si="33"/>
        <v/>
      </c>
    </row>
    <row r="586" spans="1:7" x14ac:dyDescent="0.25">
      <c r="A586" s="226" t="s">
        <v>2008</v>
      </c>
      <c r="B586" s="212" t="s">
        <v>1210</v>
      </c>
      <c r="C586" s="283" t="s">
        <v>811</v>
      </c>
      <c r="D586" s="283" t="s">
        <v>811</v>
      </c>
      <c r="E586" s="173"/>
      <c r="F586" s="195" t="str">
        <f t="shared" si="32"/>
        <v/>
      </c>
      <c r="G586" s="195" t="str">
        <f t="shared" si="33"/>
        <v/>
      </c>
    </row>
    <row r="587" spans="1:7" s="209" customFormat="1" x14ac:dyDescent="0.25">
      <c r="A587" s="226" t="s">
        <v>2009</v>
      </c>
      <c r="B587" s="212" t="s">
        <v>1605</v>
      </c>
      <c r="C587" s="283" t="s">
        <v>811</v>
      </c>
      <c r="D587" s="283" t="s">
        <v>811</v>
      </c>
      <c r="E587" s="211"/>
      <c r="F587" s="195" t="str">
        <f t="shared" si="32"/>
        <v/>
      </c>
      <c r="G587" s="195" t="str">
        <f t="shared" si="33"/>
        <v/>
      </c>
    </row>
    <row r="588" spans="1:7" x14ac:dyDescent="0.25">
      <c r="A588" s="226" t="s">
        <v>2010</v>
      </c>
      <c r="B588" s="212" t="s">
        <v>100</v>
      </c>
      <c r="C588" s="142">
        <f>SUM(C578:C587)</f>
        <v>0</v>
      </c>
      <c r="D588" s="143">
        <f>SUM(D578:D587)</f>
        <v>0</v>
      </c>
      <c r="E588" s="173"/>
      <c r="F588" s="216">
        <f>SUM(F578:F587)</f>
        <v>0</v>
      </c>
      <c r="G588" s="216">
        <f>SUM(G578:G587)</f>
        <v>0</v>
      </c>
    </row>
    <row r="589" spans="1:7" x14ac:dyDescent="0.25">
      <c r="A589" s="66"/>
      <c r="B589" s="66"/>
    </row>
    <row r="590" spans="1:7" x14ac:dyDescent="0.25">
      <c r="A590" s="113"/>
      <c r="B590" s="113" t="s">
        <v>2016</v>
      </c>
      <c r="C590" s="113" t="s">
        <v>65</v>
      </c>
      <c r="D590" s="113" t="s">
        <v>1213</v>
      </c>
      <c r="E590" s="113"/>
      <c r="F590" s="113" t="s">
        <v>468</v>
      </c>
      <c r="G590" s="113" t="s">
        <v>1522</v>
      </c>
    </row>
    <row r="591" spans="1:7" x14ac:dyDescent="0.25">
      <c r="A591" s="226" t="s">
        <v>2011</v>
      </c>
      <c r="B591" s="221" t="s">
        <v>1835</v>
      </c>
      <c r="C591" s="283" t="s">
        <v>811</v>
      </c>
      <c r="D591" s="283" t="s">
        <v>811</v>
      </c>
      <c r="E591" s="222"/>
      <c r="F591" s="195" t="str">
        <f>IF($C$595=0,"",IF(C591="[for completion]","",IF(C591="","",C591/$C$595)))</f>
        <v/>
      </c>
      <c r="G591" s="195" t="str">
        <f>IF($D$595=0,"",IF(D591="[for completion]","",IF(D591="","",D591/$D$595)))</f>
        <v/>
      </c>
    </row>
    <row r="592" spans="1:7" x14ac:dyDescent="0.25">
      <c r="A592" s="226" t="s">
        <v>2012</v>
      </c>
      <c r="B592" s="217" t="s">
        <v>1834</v>
      </c>
      <c r="C592" s="283" t="s">
        <v>811</v>
      </c>
      <c r="D592" s="283" t="s">
        <v>811</v>
      </c>
      <c r="E592" s="222"/>
      <c r="F592" s="222"/>
      <c r="G592" s="195" t="str">
        <f t="shared" ref="G592:G594" si="34">IF($D$595=0,"",IF(D592="[for completion]","",IF(D592="","",D592/$D$595)))</f>
        <v/>
      </c>
    </row>
    <row r="593" spans="1:7" x14ac:dyDescent="0.25">
      <c r="A593" s="226" t="s">
        <v>2013</v>
      </c>
      <c r="B593" s="221" t="s">
        <v>1212</v>
      </c>
      <c r="C593" s="283" t="s">
        <v>811</v>
      </c>
      <c r="D593" s="283" t="s">
        <v>811</v>
      </c>
      <c r="E593" s="222"/>
      <c r="F593" s="222"/>
      <c r="G593" s="195" t="str">
        <f t="shared" si="34"/>
        <v/>
      </c>
    </row>
    <row r="594" spans="1:7" x14ac:dyDescent="0.25">
      <c r="A594" s="226" t="s">
        <v>2014</v>
      </c>
      <c r="B594" s="219" t="s">
        <v>1605</v>
      </c>
      <c r="C594" s="283" t="s">
        <v>811</v>
      </c>
      <c r="D594" s="283" t="s">
        <v>811</v>
      </c>
      <c r="E594" s="222"/>
      <c r="F594" s="222"/>
      <c r="G594" s="195" t="str">
        <f t="shared" si="34"/>
        <v/>
      </c>
    </row>
    <row r="595" spans="1:7" x14ac:dyDescent="0.25">
      <c r="A595" s="226" t="s">
        <v>2015</v>
      </c>
      <c r="B595" s="221" t="s">
        <v>100</v>
      </c>
      <c r="C595" s="142">
        <f>SUM(C591:C594)</f>
        <v>0</v>
      </c>
      <c r="D595" s="143">
        <f>SUM(D591:D594)</f>
        <v>0</v>
      </c>
      <c r="E595" s="222"/>
      <c r="F595" s="216">
        <f>SUM(F591:F594)</f>
        <v>0</v>
      </c>
      <c r="G595" s="216">
        <f>SUM(G591:G594)</f>
        <v>0</v>
      </c>
    </row>
    <row r="596" spans="1:7" x14ac:dyDescent="0.25">
      <c r="A596" s="226"/>
    </row>
    <row r="597" spans="1:7" s="209" customFormat="1" x14ac:dyDescent="0.25">
      <c r="A597" s="113"/>
      <c r="B597" s="113" t="s">
        <v>2018</v>
      </c>
      <c r="C597" s="113" t="s">
        <v>65</v>
      </c>
      <c r="D597" s="113" t="s">
        <v>1213</v>
      </c>
      <c r="E597" s="113"/>
      <c r="F597" s="113" t="s">
        <v>467</v>
      </c>
      <c r="G597" s="113" t="s">
        <v>1522</v>
      </c>
    </row>
    <row r="598" spans="1:7" x14ac:dyDescent="0.25">
      <c r="A598" s="278" t="s">
        <v>2019</v>
      </c>
      <c r="B598" s="304" t="s">
        <v>560</v>
      </c>
      <c r="C598" s="196" t="s">
        <v>811</v>
      </c>
      <c r="D598" s="196" t="s">
        <v>811</v>
      </c>
      <c r="E598" s="296"/>
      <c r="F598" s="195" t="str">
        <f>IF($C$616=0,"",IF(C598="[for completion]","",IF(C598="","",C598/$C$616)))</f>
        <v/>
      </c>
      <c r="G598" s="195" t="str">
        <f>IF($D$616=0,"",IF(D598="[for completion]","",IF(D598="","",D598/$D$616)))</f>
        <v/>
      </c>
    </row>
    <row r="599" spans="1:7" x14ac:dyDescent="0.25">
      <c r="A599" s="278" t="s">
        <v>2020</v>
      </c>
      <c r="B599" s="304" t="s">
        <v>560</v>
      </c>
      <c r="C599" s="196" t="s">
        <v>811</v>
      </c>
      <c r="D599" s="196" t="s">
        <v>811</v>
      </c>
      <c r="E599" s="296"/>
      <c r="F599" s="195" t="str">
        <f t="shared" ref="F599:F615" si="35">IF($C$616=0,"",IF(C599="[for completion]","",IF(C599="","",C599/$C$616)))</f>
        <v/>
      </c>
      <c r="G599" s="195" t="str">
        <f t="shared" ref="G599:G615" si="36">IF($D$616=0,"",IF(D599="[for completion]","",IF(D599="","",D599/$D$616)))</f>
        <v/>
      </c>
    </row>
    <row r="600" spans="1:7" x14ac:dyDescent="0.25">
      <c r="A600" s="278" t="s">
        <v>2021</v>
      </c>
      <c r="B600" s="304" t="s">
        <v>560</v>
      </c>
      <c r="C600" s="196" t="s">
        <v>811</v>
      </c>
      <c r="D600" s="196" t="s">
        <v>811</v>
      </c>
      <c r="E600" s="296"/>
      <c r="F600" s="195" t="str">
        <f t="shared" si="35"/>
        <v/>
      </c>
      <c r="G600" s="195" t="str">
        <f t="shared" si="36"/>
        <v/>
      </c>
    </row>
    <row r="601" spans="1:7" x14ac:dyDescent="0.25">
      <c r="A601" s="278" t="s">
        <v>2022</v>
      </c>
      <c r="B601" s="304" t="s">
        <v>560</v>
      </c>
      <c r="C601" s="196" t="s">
        <v>811</v>
      </c>
      <c r="D601" s="196" t="s">
        <v>811</v>
      </c>
      <c r="E601" s="296"/>
      <c r="F601" s="195" t="str">
        <f t="shared" si="35"/>
        <v/>
      </c>
      <c r="G601" s="195" t="str">
        <f t="shared" si="36"/>
        <v/>
      </c>
    </row>
    <row r="602" spans="1:7" x14ac:dyDescent="0.25">
      <c r="A602" s="278" t="s">
        <v>2023</v>
      </c>
      <c r="B602" s="304" t="s">
        <v>560</v>
      </c>
      <c r="C602" s="196" t="s">
        <v>811</v>
      </c>
      <c r="D602" s="196" t="s">
        <v>811</v>
      </c>
      <c r="E602" s="296"/>
      <c r="F602" s="195" t="str">
        <f t="shared" si="35"/>
        <v/>
      </c>
      <c r="G602" s="195" t="str">
        <f t="shared" si="36"/>
        <v/>
      </c>
    </row>
    <row r="603" spans="1:7" x14ac:dyDescent="0.25">
      <c r="A603" s="278" t="s">
        <v>2024</v>
      </c>
      <c r="B603" s="304" t="s">
        <v>560</v>
      </c>
      <c r="C603" s="196" t="s">
        <v>811</v>
      </c>
      <c r="D603" s="196" t="s">
        <v>811</v>
      </c>
      <c r="E603" s="296"/>
      <c r="F603" s="195" t="str">
        <f t="shared" si="35"/>
        <v/>
      </c>
      <c r="G603" s="195" t="str">
        <f t="shared" si="36"/>
        <v/>
      </c>
    </row>
    <row r="604" spans="1:7" x14ac:dyDescent="0.25">
      <c r="A604" s="278" t="s">
        <v>2025</v>
      </c>
      <c r="B604" s="304" t="s">
        <v>560</v>
      </c>
      <c r="C604" s="196" t="s">
        <v>811</v>
      </c>
      <c r="D604" s="196" t="s">
        <v>811</v>
      </c>
      <c r="E604" s="296"/>
      <c r="F604" s="195" t="str">
        <f t="shared" si="35"/>
        <v/>
      </c>
      <c r="G604" s="195" t="str">
        <f t="shared" si="36"/>
        <v/>
      </c>
    </row>
    <row r="605" spans="1:7" x14ac:dyDescent="0.25">
      <c r="A605" s="278" t="s">
        <v>2026</v>
      </c>
      <c r="B605" s="304" t="s">
        <v>560</v>
      </c>
      <c r="C605" s="196" t="s">
        <v>811</v>
      </c>
      <c r="D605" s="196" t="s">
        <v>811</v>
      </c>
      <c r="E605" s="296"/>
      <c r="F605" s="195" t="str">
        <f t="shared" si="35"/>
        <v/>
      </c>
      <c r="G605" s="195" t="str">
        <f t="shared" si="36"/>
        <v/>
      </c>
    </row>
    <row r="606" spans="1:7" x14ac:dyDescent="0.25">
      <c r="A606" s="278" t="s">
        <v>2027</v>
      </c>
      <c r="B606" s="304" t="s">
        <v>560</v>
      </c>
      <c r="C606" s="196" t="s">
        <v>811</v>
      </c>
      <c r="D606" s="196" t="s">
        <v>811</v>
      </c>
      <c r="E606" s="296"/>
      <c r="F606" s="195" t="str">
        <f t="shared" si="35"/>
        <v/>
      </c>
      <c r="G606" s="195" t="str">
        <f t="shared" si="36"/>
        <v/>
      </c>
    </row>
    <row r="607" spans="1:7" x14ac:dyDescent="0.25">
      <c r="A607" s="278" t="s">
        <v>2028</v>
      </c>
      <c r="B607" s="304" t="s">
        <v>560</v>
      </c>
      <c r="C607" s="196" t="s">
        <v>811</v>
      </c>
      <c r="D607" s="196" t="s">
        <v>811</v>
      </c>
      <c r="E607" s="296"/>
      <c r="F607" s="195" t="str">
        <f t="shared" si="35"/>
        <v/>
      </c>
      <c r="G607" s="195" t="str">
        <f t="shared" si="36"/>
        <v/>
      </c>
    </row>
    <row r="608" spans="1:7" x14ac:dyDescent="0.25">
      <c r="A608" s="278" t="s">
        <v>2029</v>
      </c>
      <c r="B608" s="304" t="s">
        <v>560</v>
      </c>
      <c r="C608" s="196" t="s">
        <v>811</v>
      </c>
      <c r="D608" s="196" t="s">
        <v>811</v>
      </c>
      <c r="E608" s="296"/>
      <c r="F608" s="195" t="str">
        <f t="shared" si="35"/>
        <v/>
      </c>
      <c r="G608" s="195" t="str">
        <f t="shared" si="36"/>
        <v/>
      </c>
    </row>
    <row r="609" spans="1:7" x14ac:dyDescent="0.25">
      <c r="A609" s="278" t="s">
        <v>2030</v>
      </c>
      <c r="B609" s="304" t="s">
        <v>560</v>
      </c>
      <c r="C609" s="196" t="s">
        <v>811</v>
      </c>
      <c r="D609" s="196" t="s">
        <v>811</v>
      </c>
      <c r="E609" s="296"/>
      <c r="F609" s="195" t="str">
        <f t="shared" si="35"/>
        <v/>
      </c>
      <c r="G609" s="195" t="str">
        <f t="shared" si="36"/>
        <v/>
      </c>
    </row>
    <row r="610" spans="1:7" x14ac:dyDescent="0.25">
      <c r="A610" s="278" t="s">
        <v>2031</v>
      </c>
      <c r="B610" s="304" t="s">
        <v>560</v>
      </c>
      <c r="C610" s="196" t="s">
        <v>811</v>
      </c>
      <c r="D610" s="196" t="s">
        <v>811</v>
      </c>
      <c r="E610" s="296"/>
      <c r="F610" s="195" t="str">
        <f t="shared" si="35"/>
        <v/>
      </c>
      <c r="G610" s="195" t="str">
        <f t="shared" si="36"/>
        <v/>
      </c>
    </row>
    <row r="611" spans="1:7" x14ac:dyDescent="0.25">
      <c r="A611" s="278" t="s">
        <v>2032</v>
      </c>
      <c r="B611" s="304" t="s">
        <v>560</v>
      </c>
      <c r="C611" s="196" t="s">
        <v>811</v>
      </c>
      <c r="D611" s="196" t="s">
        <v>811</v>
      </c>
      <c r="E611" s="296"/>
      <c r="F611" s="195" t="str">
        <f t="shared" si="35"/>
        <v/>
      </c>
      <c r="G611" s="195" t="str">
        <f t="shared" si="36"/>
        <v/>
      </c>
    </row>
    <row r="612" spans="1:7" x14ac:dyDescent="0.25">
      <c r="A612" s="278" t="s">
        <v>2033</v>
      </c>
      <c r="B612" s="304" t="s">
        <v>560</v>
      </c>
      <c r="C612" s="196" t="s">
        <v>811</v>
      </c>
      <c r="D612" s="196" t="s">
        <v>811</v>
      </c>
      <c r="E612" s="296"/>
      <c r="F612" s="195" t="str">
        <f t="shared" si="35"/>
        <v/>
      </c>
      <c r="G612" s="195" t="str">
        <f t="shared" si="36"/>
        <v/>
      </c>
    </row>
    <row r="613" spans="1:7" x14ac:dyDescent="0.25">
      <c r="A613" s="278" t="s">
        <v>2034</v>
      </c>
      <c r="B613" s="304" t="s">
        <v>560</v>
      </c>
      <c r="C613" s="196" t="s">
        <v>811</v>
      </c>
      <c r="D613" s="196" t="s">
        <v>811</v>
      </c>
      <c r="E613" s="296"/>
      <c r="F613" s="195" t="str">
        <f t="shared" si="35"/>
        <v/>
      </c>
      <c r="G613" s="195" t="str">
        <f t="shared" si="36"/>
        <v/>
      </c>
    </row>
    <row r="614" spans="1:7" x14ac:dyDescent="0.25">
      <c r="A614" s="278" t="s">
        <v>2035</v>
      </c>
      <c r="B614" s="304" t="s">
        <v>560</v>
      </c>
      <c r="C614" s="196" t="s">
        <v>811</v>
      </c>
      <c r="D614" s="196" t="s">
        <v>811</v>
      </c>
      <c r="E614" s="296"/>
      <c r="F614" s="195" t="str">
        <f t="shared" si="35"/>
        <v/>
      </c>
      <c r="G614" s="195" t="str">
        <f t="shared" si="36"/>
        <v/>
      </c>
    </row>
    <row r="615" spans="1:7" x14ac:dyDescent="0.25">
      <c r="A615" s="278" t="s">
        <v>2036</v>
      </c>
      <c r="B615" s="295" t="s">
        <v>1605</v>
      </c>
      <c r="C615" s="196" t="s">
        <v>811</v>
      </c>
      <c r="D615" s="196" t="s">
        <v>811</v>
      </c>
      <c r="E615" s="296"/>
      <c r="F615" s="195" t="str">
        <f t="shared" si="35"/>
        <v/>
      </c>
      <c r="G615" s="195" t="str">
        <f t="shared" si="36"/>
        <v/>
      </c>
    </row>
    <row r="616" spans="1:7" x14ac:dyDescent="0.25">
      <c r="A616" s="278" t="s">
        <v>2037</v>
      </c>
      <c r="B616" s="295" t="s">
        <v>100</v>
      </c>
      <c r="C616" s="278">
        <f>SUM(C598:C615)</f>
        <v>0</v>
      </c>
      <c r="D616" s="278">
        <f>SUM(D598:D615)</f>
        <v>0</v>
      </c>
      <c r="E616" s="296"/>
      <c r="F616" s="301">
        <f>SUM(F598:F615)</f>
        <v>0</v>
      </c>
      <c r="G616" s="301">
        <f>SUM(G598:G615)</f>
        <v>0</v>
      </c>
    </row>
    <row r="617" spans="1:7" x14ac:dyDescent="0.25">
      <c r="A617" s="66"/>
      <c r="B617" s="66"/>
      <c r="C617" s="66"/>
      <c r="D617" s="66"/>
      <c r="E617" s="66"/>
      <c r="F617" s="66"/>
      <c r="G617" s="66"/>
    </row>
  </sheetData>
  <sheetProtection algorithmName="SHA-512" hashValue="2LNDhKu2Ntt2fuEUqUHvpmzpPxqYu37O4jNjp5eabWEuU2Iv9/Ow93p6Zhnb2uC/9+hjrnx15ZV1nFZ6ytfflg==" saltValue="ZMRhl1l+4vAv1BCDEMYB8g==" spinCount="100000" sheet="1" formatColumns="0" formatRows="0" insertHyperlinks="0" sort="0" autoFilter="0" pivotTables="0"/>
  <protectedRanges>
    <protectedRange sqref="B520" name="Mortgage Assets III_1"/>
    <protectedRange sqref="C384:D402 C598:D616" name="Optional ECBECAIs_2"/>
    <protectedRange sqref="B384:B401 B598:B615" name="Mortgage Assets III_1_1"/>
    <protectedRange sqref="B403:D431 F402:G431 F616:G616" name="Mortgage Asset IV_3"/>
  </protectedRanges>
  <mergeCells count="8">
    <mergeCell ref="A1:B1"/>
    <mergeCell ref="B25:C25"/>
    <mergeCell ref="B6:C6"/>
    <mergeCell ref="B7:C7"/>
    <mergeCell ref="B8:C8"/>
    <mergeCell ref="B9:C9"/>
    <mergeCell ref="B10:C10"/>
    <mergeCell ref="B14:C14"/>
  </mergeCells>
  <phoneticPr fontId="42" type="noConversion"/>
  <hyperlinks>
    <hyperlink ref="B7" location="'F. Optional Sustainable data'!_Hlk506480454" display="1. Additional information on the residential mortgage stock"/>
    <hyperlink ref="B10" location="'F. Optional Sustainable data'!B153" display="3.  Additional information on the asset distribution"/>
    <hyperlink ref="B9" location="'F. Optional Sustainable data'!B59" tooltip="b59" display="2.  Additional information on the commercial mortgage stock"/>
    <hyperlink ref="B171" location="'2. Harmonised Glossary'!A9" display="Breakdown by Interest Rate"/>
    <hyperlink ref="B201" location="'2. Harmonised Glossary'!A14" display="Non-Performing Loans (NPLs)"/>
    <hyperlink ref="B240" location="'2. Harmonised Glossary'!A288" display="Loan to Value (LTV) Information - Un-indexed"/>
    <hyperlink ref="B262" location="'2. Harmonised Glossary'!A11" display="Loan to Value (LTV) Information - Indexed"/>
    <hyperlink ref="B8:C8" location="'F1. HTT Sustainable M data'!B26" display="2. Additional information on the sustainable section of the mortgage stock"/>
    <hyperlink ref="B9:C9" location="'F1. HTT Sustainable M data'!B211" tooltip="b59" display="2A. Sustainable Residential Cover Pool"/>
    <hyperlink ref="B10:C10" location="'F1. HTT Sustainable M data'!B401" display="2B. Commercial Cover Pool"/>
    <hyperlink ref="B484" location="'2. Harmonised Glossary'!A11" display="Loan to Value (LTV) Information - Indexed"/>
  </hyperlinks>
  <pageMargins left="0.7" right="0.7" top="0.75" bottom="0.75" header="0.3" footer="0.3"/>
  <pageSetup paperSize="9" orientation="portrait" r:id="rId1"/>
  <ignoredErrors>
    <ignoredError sqref="F30" formula="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I515"/>
  <sheetViews>
    <sheetView zoomScale="80" zoomScaleNormal="80" workbookViewId="0">
      <selection activeCell="B41" sqref="B41"/>
    </sheetView>
  </sheetViews>
  <sheetFormatPr defaultColWidth="9.140625" defaultRowHeight="15" x14ac:dyDescent="0.25"/>
  <cols>
    <col min="1" max="1" width="13.28515625" style="209" customWidth="1"/>
    <col min="2" max="2" width="59" style="209" customWidth="1"/>
    <col min="3" max="7" width="36.7109375" style="209" customWidth="1"/>
    <col min="8" max="16384" width="9.140625" style="209"/>
  </cols>
  <sheetData>
    <row r="1" spans="1:9" ht="45" customHeight="1" x14ac:dyDescent="0.25">
      <c r="A1" s="452" t="s">
        <v>1107</v>
      </c>
      <c r="B1" s="452"/>
    </row>
    <row r="2" spans="1:9" ht="31.5" x14ac:dyDescent="0.25">
      <c r="A2" s="227" t="s">
        <v>1682</v>
      </c>
      <c r="B2" s="227"/>
      <c r="C2" s="218"/>
      <c r="D2" s="218"/>
      <c r="E2" s="218"/>
      <c r="F2" s="302" t="s">
        <v>1889</v>
      </c>
      <c r="G2" s="228"/>
    </row>
    <row r="3" spans="1:9" x14ac:dyDescent="0.25">
      <c r="A3" s="218"/>
      <c r="B3" s="218"/>
      <c r="C3" s="218"/>
      <c r="D3" s="218"/>
      <c r="E3" s="218"/>
      <c r="F3" s="218"/>
      <c r="G3" s="218"/>
    </row>
    <row r="4" spans="1:9" ht="15.75" customHeight="1" thickBot="1" x14ac:dyDescent="0.3">
      <c r="A4" s="218"/>
      <c r="B4" s="218"/>
      <c r="C4" s="229"/>
      <c r="D4" s="218"/>
      <c r="E4" s="218"/>
      <c r="F4" s="218"/>
      <c r="G4" s="218"/>
    </row>
    <row r="5" spans="1:9" ht="60.75" customHeight="1" thickBot="1" x14ac:dyDescent="0.3">
      <c r="A5" s="230"/>
      <c r="B5" s="231" t="s">
        <v>23</v>
      </c>
      <c r="C5" s="381" t="s">
        <v>1142</v>
      </c>
      <c r="D5" s="230"/>
      <c r="E5" s="453" t="s">
        <v>1663</v>
      </c>
      <c r="F5" s="454"/>
      <c r="G5" s="232" t="s">
        <v>1662</v>
      </c>
      <c r="H5" s="224"/>
    </row>
    <row r="6" spans="1:9" x14ac:dyDescent="0.25">
      <c r="A6" s="219"/>
      <c r="B6" s="219"/>
      <c r="C6" s="219"/>
      <c r="D6" s="219"/>
      <c r="F6" s="233"/>
      <c r="G6" s="233"/>
    </row>
    <row r="7" spans="1:9" ht="18.75" customHeight="1" x14ac:dyDescent="0.25">
      <c r="A7" s="234"/>
      <c r="B7" s="438" t="s">
        <v>1691</v>
      </c>
      <c r="C7" s="439"/>
      <c r="D7" s="235"/>
      <c r="E7" s="438" t="s">
        <v>1679</v>
      </c>
      <c r="F7" s="455"/>
      <c r="G7" s="455"/>
      <c r="H7" s="439"/>
    </row>
    <row r="8" spans="1:9" ht="18.75" customHeight="1" x14ac:dyDescent="0.25">
      <c r="A8" s="219"/>
      <c r="B8" s="456" t="s">
        <v>1656</v>
      </c>
      <c r="C8" s="457"/>
      <c r="D8" s="235"/>
      <c r="E8" s="458" t="s">
        <v>2666</v>
      </c>
      <c r="F8" s="459"/>
      <c r="G8" s="459"/>
      <c r="H8" s="460"/>
    </row>
    <row r="9" spans="1:9" ht="18.75" customHeight="1" x14ac:dyDescent="0.25">
      <c r="A9" s="219"/>
      <c r="B9" s="456" t="s">
        <v>1660</v>
      </c>
      <c r="C9" s="457"/>
      <c r="D9" s="236"/>
      <c r="E9" s="458"/>
      <c r="F9" s="459"/>
      <c r="G9" s="459"/>
      <c r="H9" s="460"/>
      <c r="I9" s="224"/>
    </row>
    <row r="10" spans="1:9" x14ac:dyDescent="0.25">
      <c r="A10" s="237"/>
      <c r="B10" s="461"/>
      <c r="C10" s="461"/>
      <c r="D10" s="235"/>
      <c r="E10" s="458"/>
      <c r="F10" s="459"/>
      <c r="G10" s="459"/>
      <c r="H10" s="460"/>
      <c r="I10" s="224"/>
    </row>
    <row r="11" spans="1:9" ht="15.75" thickBot="1" x14ac:dyDescent="0.3">
      <c r="A11" s="237"/>
      <c r="B11" s="462"/>
      <c r="C11" s="463"/>
      <c r="D11" s="236"/>
      <c r="E11" s="458"/>
      <c r="F11" s="459"/>
      <c r="G11" s="459"/>
      <c r="H11" s="460"/>
      <c r="I11" s="224"/>
    </row>
    <row r="12" spans="1:9" x14ac:dyDescent="0.25">
      <c r="A12" s="219"/>
      <c r="B12" s="238"/>
      <c r="C12" s="219"/>
      <c r="D12" s="219"/>
      <c r="E12" s="458"/>
      <c r="F12" s="459"/>
      <c r="G12" s="459"/>
      <c r="H12" s="460"/>
      <c r="I12" s="224"/>
    </row>
    <row r="13" spans="1:9" ht="15.75" customHeight="1" thickBot="1" x14ac:dyDescent="0.3">
      <c r="A13" s="219"/>
      <c r="B13" s="238"/>
      <c r="C13" s="219"/>
      <c r="D13" s="219"/>
      <c r="E13" s="447" t="s">
        <v>1692</v>
      </c>
      <c r="F13" s="448"/>
      <c r="G13" s="449" t="s">
        <v>2667</v>
      </c>
      <c r="H13" s="450"/>
      <c r="I13" s="224"/>
    </row>
    <row r="14" spans="1:9" x14ac:dyDescent="0.25">
      <c r="A14" s="219"/>
      <c r="B14" s="238"/>
      <c r="C14" s="219"/>
      <c r="D14" s="219"/>
      <c r="E14" s="239"/>
      <c r="F14" s="239"/>
      <c r="G14" s="219"/>
      <c r="H14" s="225"/>
    </row>
    <row r="15" spans="1:9" ht="18.75" customHeight="1" x14ac:dyDescent="0.25">
      <c r="A15" s="240"/>
      <c r="B15" s="451" t="s">
        <v>1693</v>
      </c>
      <c r="C15" s="451"/>
      <c r="D15" s="451"/>
      <c r="E15" s="240"/>
      <c r="F15" s="240"/>
      <c r="G15" s="240"/>
      <c r="H15" s="240"/>
    </row>
    <row r="16" spans="1:9" x14ac:dyDescent="0.25">
      <c r="A16" s="241"/>
      <c r="B16" s="241" t="s">
        <v>1657</v>
      </c>
      <c r="C16" s="241" t="s">
        <v>65</v>
      </c>
      <c r="D16" s="241" t="s">
        <v>1219</v>
      </c>
      <c r="E16" s="241"/>
      <c r="F16" s="241" t="s">
        <v>1658</v>
      </c>
      <c r="G16" s="241" t="s">
        <v>1659</v>
      </c>
      <c r="H16" s="241"/>
    </row>
    <row r="17" spans="1:8" x14ac:dyDescent="0.25">
      <c r="A17" s="219" t="s">
        <v>1664</v>
      </c>
      <c r="B17" s="221" t="s">
        <v>1665</v>
      </c>
      <c r="C17" s="396">
        <v>0</v>
      </c>
      <c r="D17" s="305">
        <v>0</v>
      </c>
      <c r="F17" s="208">
        <f>IF(OR('B1. HTT Mortgage Assets'!$C$15=0,C17="[For completion]"),"",C17/'B1. HTT Mortgage Assets'!$C$15)</f>
        <v>0</v>
      </c>
      <c r="G17" s="208">
        <f>IF(OR('B1. HTT Mortgage Assets'!$F$28=0,D17="[For completion]"),"",D17/'B1. HTT Mortgage Assets'!$F$28)</f>
        <v>0</v>
      </c>
    </row>
    <row r="18" spans="1:8" x14ac:dyDescent="0.25">
      <c r="A18" s="221" t="s">
        <v>1694</v>
      </c>
      <c r="B18" s="243"/>
      <c r="C18" s="221"/>
      <c r="D18" s="221"/>
      <c r="F18" s="221"/>
      <c r="G18" s="221"/>
    </row>
    <row r="19" spans="1:8" x14ac:dyDescent="0.25">
      <c r="A19" s="221" t="s">
        <v>1695</v>
      </c>
      <c r="B19" s="221"/>
      <c r="C19" s="221"/>
      <c r="D19" s="221"/>
      <c r="F19" s="221"/>
      <c r="G19" s="221"/>
    </row>
    <row r="20" spans="1:8" ht="18.75" customHeight="1" x14ac:dyDescent="0.25">
      <c r="A20" s="240"/>
      <c r="B20" s="451" t="s">
        <v>1660</v>
      </c>
      <c r="C20" s="451"/>
      <c r="D20" s="451"/>
      <c r="E20" s="240"/>
      <c r="F20" s="240"/>
      <c r="G20" s="240"/>
      <c r="H20" s="240"/>
    </row>
    <row r="21" spans="1:8" x14ac:dyDescent="0.25">
      <c r="A21" s="241"/>
      <c r="B21" s="241" t="s">
        <v>1696</v>
      </c>
      <c r="C21" s="241" t="s">
        <v>1666</v>
      </c>
      <c r="D21" s="241" t="s">
        <v>1667</v>
      </c>
      <c r="E21" s="241" t="s">
        <v>1668</v>
      </c>
      <c r="F21" s="241" t="s">
        <v>1697</v>
      </c>
      <c r="G21" s="241" t="s">
        <v>1669</v>
      </c>
      <c r="H21" s="241" t="s">
        <v>1670</v>
      </c>
    </row>
    <row r="22" spans="1:8" ht="15" customHeight="1" x14ac:dyDescent="0.25">
      <c r="A22" s="220"/>
      <c r="B22" s="244" t="s">
        <v>1698</v>
      </c>
      <c r="C22" s="244"/>
      <c r="D22" s="220"/>
      <c r="E22" s="220"/>
      <c r="F22" s="220"/>
      <c r="G22" s="220"/>
      <c r="H22" s="220"/>
    </row>
    <row r="23" spans="1:8" x14ac:dyDescent="0.25">
      <c r="A23" s="219" t="s">
        <v>1671</v>
      </c>
      <c r="B23" s="219" t="s">
        <v>1681</v>
      </c>
      <c r="C23" s="245" t="s">
        <v>814</v>
      </c>
      <c r="D23" s="245" t="s">
        <v>814</v>
      </c>
      <c r="E23" s="245" t="s">
        <v>814</v>
      </c>
      <c r="F23" s="245" t="s">
        <v>814</v>
      </c>
      <c r="G23" s="245" t="s">
        <v>814</v>
      </c>
      <c r="H23" s="223">
        <f>SUM(C23:G23)</f>
        <v>0</v>
      </c>
    </row>
    <row r="24" spans="1:8" x14ac:dyDescent="0.25">
      <c r="A24" s="219" t="s">
        <v>1672</v>
      </c>
      <c r="B24" s="219" t="s">
        <v>1680</v>
      </c>
      <c r="C24" s="245" t="s">
        <v>814</v>
      </c>
      <c r="D24" s="245" t="s">
        <v>814</v>
      </c>
      <c r="E24" s="245" t="s">
        <v>814</v>
      </c>
      <c r="F24" s="245" t="s">
        <v>814</v>
      </c>
      <c r="G24" s="245" t="s">
        <v>814</v>
      </c>
      <c r="H24" s="223">
        <f t="shared" ref="H24:H25" si="0">SUM(C24:G24)</f>
        <v>0</v>
      </c>
    </row>
    <row r="25" spans="1:8" x14ac:dyDescent="0.25">
      <c r="A25" s="219" t="s">
        <v>1673</v>
      </c>
      <c r="B25" s="219" t="s">
        <v>1212</v>
      </c>
      <c r="C25" s="245" t="s">
        <v>814</v>
      </c>
      <c r="D25" s="245" t="s">
        <v>814</v>
      </c>
      <c r="E25" s="245" t="s">
        <v>814</v>
      </c>
      <c r="F25" s="245" t="s">
        <v>814</v>
      </c>
      <c r="G25" s="245" t="s">
        <v>814</v>
      </c>
      <c r="H25" s="223">
        <f t="shared" si="0"/>
        <v>0</v>
      </c>
    </row>
    <row r="26" spans="1:8" x14ac:dyDescent="0.25">
      <c r="A26" s="219" t="s">
        <v>1674</v>
      </c>
      <c r="B26" s="219" t="s">
        <v>1661</v>
      </c>
      <c r="C26" s="246">
        <f>SUM(C23:C25)+SUM(C27:C32)</f>
        <v>0</v>
      </c>
      <c r="D26" s="246">
        <f t="shared" ref="D26:G26" si="1">SUM(D23:D25)+SUM(D27:D32)</f>
        <v>0</v>
      </c>
      <c r="E26" s="246">
        <f t="shared" si="1"/>
        <v>0</v>
      </c>
      <c r="F26" s="246">
        <f t="shared" si="1"/>
        <v>0</v>
      </c>
      <c r="G26" s="246">
        <f t="shared" si="1"/>
        <v>0</v>
      </c>
      <c r="H26" s="246">
        <f t="shared" ref="H26" si="2">SUM(H23:H25)</f>
        <v>0</v>
      </c>
    </row>
    <row r="27" spans="1:8" x14ac:dyDescent="0.25">
      <c r="A27" s="219" t="s">
        <v>1675</v>
      </c>
      <c r="B27" s="292" t="s">
        <v>1887</v>
      </c>
      <c r="C27" s="245"/>
      <c r="D27" s="245"/>
      <c r="E27" s="245"/>
      <c r="F27" s="245"/>
      <c r="G27" s="245"/>
      <c r="H27" s="208">
        <f>IF(SUM(C27:G27)="","",SUM(C27:G27))</f>
        <v>0</v>
      </c>
    </row>
    <row r="28" spans="1:8" x14ac:dyDescent="0.25">
      <c r="A28" s="219" t="s">
        <v>1676</v>
      </c>
      <c r="B28" s="292" t="s">
        <v>1887</v>
      </c>
      <c r="C28" s="245"/>
      <c r="D28" s="245"/>
      <c r="E28" s="245"/>
      <c r="F28" s="245"/>
      <c r="G28" s="245"/>
      <c r="H28" s="223">
        <f t="shared" ref="H28:H30" si="3">IF(SUM(C28:G28)="","",SUM(C28:G28))</f>
        <v>0</v>
      </c>
    </row>
    <row r="29" spans="1:8" x14ac:dyDescent="0.25">
      <c r="A29" s="219" t="s">
        <v>1677</v>
      </c>
      <c r="B29" s="292" t="s">
        <v>1887</v>
      </c>
      <c r="C29" s="245"/>
      <c r="D29" s="245"/>
      <c r="E29" s="245"/>
      <c r="F29" s="245"/>
      <c r="G29" s="245"/>
      <c r="H29" s="223">
        <f t="shared" si="3"/>
        <v>0</v>
      </c>
    </row>
    <row r="30" spans="1:8" x14ac:dyDescent="0.25">
      <c r="A30" s="219" t="s">
        <v>1678</v>
      </c>
      <c r="B30" s="292" t="s">
        <v>1887</v>
      </c>
      <c r="C30" s="245"/>
      <c r="D30" s="245"/>
      <c r="E30" s="245"/>
      <c r="F30" s="245"/>
      <c r="G30" s="245"/>
      <c r="H30" s="223">
        <f t="shared" si="3"/>
        <v>0</v>
      </c>
    </row>
    <row r="31" spans="1:8" x14ac:dyDescent="0.25">
      <c r="A31" s="219" t="s">
        <v>1885</v>
      </c>
      <c r="B31" s="292" t="s">
        <v>1887</v>
      </c>
      <c r="C31" s="248"/>
      <c r="D31" s="242"/>
      <c r="E31" s="242"/>
      <c r="F31" s="249"/>
      <c r="G31" s="250"/>
    </row>
    <row r="32" spans="1:8" x14ac:dyDescent="0.25">
      <c r="A32" s="219" t="s">
        <v>1886</v>
      </c>
      <c r="B32" s="292" t="s">
        <v>1887</v>
      </c>
      <c r="C32" s="251"/>
      <c r="D32" s="219"/>
      <c r="E32" s="219"/>
      <c r="F32" s="208"/>
      <c r="G32" s="222"/>
    </row>
    <row r="33" spans="1:7" x14ac:dyDescent="0.25">
      <c r="A33" s="219"/>
      <c r="B33" s="247"/>
      <c r="C33" s="251"/>
      <c r="D33" s="219"/>
      <c r="E33" s="219"/>
      <c r="F33" s="208"/>
      <c r="G33" s="222"/>
    </row>
    <row r="34" spans="1:7" x14ac:dyDescent="0.25">
      <c r="A34" s="219"/>
      <c r="B34" s="247"/>
      <c r="C34" s="251"/>
      <c r="D34" s="219"/>
      <c r="E34" s="219"/>
      <c r="F34" s="208"/>
      <c r="G34" s="222"/>
    </row>
    <row r="35" spans="1:7" x14ac:dyDescent="0.25">
      <c r="A35" s="219"/>
      <c r="B35" s="247"/>
      <c r="C35" s="251"/>
      <c r="D35" s="219"/>
      <c r="F35" s="208"/>
      <c r="G35" s="222"/>
    </row>
    <row r="36" spans="1:7" x14ac:dyDescent="0.25">
      <c r="A36" s="219"/>
      <c r="B36" s="219"/>
      <c r="C36" s="207"/>
      <c r="D36" s="207"/>
      <c r="E36" s="207"/>
      <c r="F36" s="207"/>
      <c r="G36" s="221"/>
    </row>
    <row r="37" spans="1:7" x14ac:dyDescent="0.25">
      <c r="A37" s="219"/>
      <c r="B37" s="219"/>
      <c r="C37" s="207"/>
      <c r="D37" s="207"/>
      <c r="E37" s="207"/>
      <c r="F37" s="207"/>
      <c r="G37" s="221"/>
    </row>
    <row r="38" spans="1:7" x14ac:dyDescent="0.25">
      <c r="A38" s="219"/>
      <c r="B38" s="219"/>
      <c r="C38" s="207"/>
      <c r="D38" s="207"/>
      <c r="E38" s="207"/>
      <c r="F38" s="207"/>
      <c r="G38" s="221"/>
    </row>
    <row r="39" spans="1:7" x14ac:dyDescent="0.25">
      <c r="A39" s="219"/>
      <c r="B39" s="219"/>
      <c r="C39" s="207"/>
      <c r="D39" s="207"/>
      <c r="E39" s="207"/>
      <c r="F39" s="207"/>
      <c r="G39" s="221"/>
    </row>
    <row r="40" spans="1:7" x14ac:dyDescent="0.25">
      <c r="A40" s="219"/>
      <c r="B40" s="219"/>
      <c r="C40" s="207"/>
      <c r="D40" s="207"/>
      <c r="E40" s="207"/>
      <c r="F40" s="207"/>
      <c r="G40" s="221"/>
    </row>
    <row r="41" spans="1:7" x14ac:dyDescent="0.25">
      <c r="A41" s="219"/>
      <c r="B41" s="219"/>
      <c r="C41" s="207"/>
      <c r="D41" s="207"/>
      <c r="E41" s="207"/>
      <c r="F41" s="207"/>
      <c r="G41" s="221"/>
    </row>
    <row r="42" spans="1:7" x14ac:dyDescent="0.25">
      <c r="A42" s="219"/>
      <c r="B42" s="219"/>
      <c r="C42" s="207"/>
      <c r="D42" s="207"/>
      <c r="E42" s="207"/>
      <c r="F42" s="207"/>
      <c r="G42" s="221"/>
    </row>
    <row r="43" spans="1:7" x14ac:dyDescent="0.25">
      <c r="A43" s="219"/>
      <c r="B43" s="219"/>
      <c r="C43" s="207"/>
      <c r="D43" s="207"/>
      <c r="E43" s="207"/>
      <c r="F43" s="207"/>
      <c r="G43" s="221"/>
    </row>
    <row r="44" spans="1:7" x14ac:dyDescent="0.25">
      <c r="A44" s="219"/>
      <c r="B44" s="219"/>
      <c r="C44" s="207"/>
      <c r="D44" s="207"/>
      <c r="E44" s="207"/>
      <c r="F44" s="207"/>
      <c r="G44" s="221"/>
    </row>
    <row r="45" spans="1:7" x14ac:dyDescent="0.25">
      <c r="A45" s="219"/>
      <c r="B45" s="219"/>
      <c r="C45" s="207"/>
      <c r="D45" s="207"/>
      <c r="E45" s="207"/>
      <c r="F45" s="207"/>
      <c r="G45" s="221"/>
    </row>
    <row r="46" spans="1:7" x14ac:dyDescent="0.25">
      <c r="A46" s="219"/>
      <c r="B46" s="219"/>
      <c r="C46" s="207"/>
      <c r="D46" s="207"/>
      <c r="E46" s="207"/>
      <c r="F46" s="207"/>
      <c r="G46" s="221"/>
    </row>
    <row r="47" spans="1:7" x14ac:dyDescent="0.25">
      <c r="A47" s="219"/>
      <c r="B47" s="219"/>
      <c r="C47" s="207"/>
      <c r="D47" s="207"/>
      <c r="E47" s="207"/>
      <c r="F47" s="207"/>
      <c r="G47" s="221"/>
    </row>
    <row r="48" spans="1:7" x14ac:dyDescent="0.25">
      <c r="A48" s="219"/>
      <c r="B48" s="219"/>
      <c r="C48" s="207"/>
      <c r="D48" s="207"/>
      <c r="E48" s="207"/>
      <c r="F48" s="207"/>
      <c r="G48" s="221"/>
    </row>
    <row r="49" spans="1:7" x14ac:dyDescent="0.25">
      <c r="A49" s="219"/>
      <c r="B49" s="219"/>
      <c r="C49" s="207"/>
      <c r="D49" s="207"/>
      <c r="E49" s="207"/>
      <c r="F49" s="207"/>
      <c r="G49" s="221"/>
    </row>
    <row r="50" spans="1:7" x14ac:dyDescent="0.25">
      <c r="A50" s="219"/>
      <c r="B50" s="219"/>
      <c r="C50" s="207"/>
      <c r="D50" s="207"/>
      <c r="E50" s="207"/>
      <c r="F50" s="207"/>
      <c r="G50" s="221"/>
    </row>
    <row r="51" spans="1:7" x14ac:dyDescent="0.25">
      <c r="A51" s="219"/>
      <c r="B51" s="219"/>
      <c r="C51" s="207"/>
      <c r="D51" s="207"/>
      <c r="E51" s="207"/>
      <c r="F51" s="207"/>
      <c r="G51" s="221"/>
    </row>
    <row r="52" spans="1:7" x14ac:dyDescent="0.25">
      <c r="A52" s="219"/>
      <c r="B52" s="219"/>
      <c r="C52" s="207"/>
      <c r="D52" s="207"/>
      <c r="E52" s="207"/>
      <c r="F52" s="207"/>
      <c r="G52" s="221"/>
    </row>
    <row r="53" spans="1:7" x14ac:dyDescent="0.25">
      <c r="A53" s="219"/>
      <c r="B53" s="219"/>
      <c r="C53" s="207"/>
      <c r="D53" s="207"/>
      <c r="E53" s="207"/>
      <c r="F53" s="207"/>
      <c r="G53" s="221"/>
    </row>
    <row r="54" spans="1:7" x14ac:dyDescent="0.25">
      <c r="A54" s="219"/>
      <c r="B54" s="219"/>
      <c r="C54" s="207"/>
      <c r="D54" s="207"/>
      <c r="E54" s="207"/>
      <c r="F54" s="207"/>
      <c r="G54" s="221"/>
    </row>
    <row r="55" spans="1:7" x14ac:dyDescent="0.25">
      <c r="A55" s="219"/>
      <c r="B55" s="219"/>
      <c r="C55" s="207"/>
      <c r="D55" s="207"/>
      <c r="E55" s="207"/>
      <c r="F55" s="207"/>
      <c r="G55" s="221"/>
    </row>
    <row r="56" spans="1:7" x14ac:dyDescent="0.25">
      <c r="A56" s="219"/>
      <c r="B56" s="219"/>
      <c r="C56" s="207"/>
      <c r="D56" s="207"/>
      <c r="E56" s="207"/>
      <c r="F56" s="207"/>
      <c r="G56" s="221"/>
    </row>
    <row r="57" spans="1:7" x14ac:dyDescent="0.25">
      <c r="A57" s="219"/>
      <c r="B57" s="219"/>
      <c r="C57" s="207"/>
      <c r="D57" s="207"/>
      <c r="E57" s="207"/>
      <c r="F57" s="207"/>
      <c r="G57" s="221"/>
    </row>
    <row r="58" spans="1:7" x14ac:dyDescent="0.25">
      <c r="A58" s="219"/>
      <c r="B58" s="219"/>
      <c r="C58" s="207"/>
      <c r="D58" s="207"/>
      <c r="E58" s="207"/>
      <c r="F58" s="207"/>
      <c r="G58" s="221"/>
    </row>
    <row r="59" spans="1:7" x14ac:dyDescent="0.25">
      <c r="A59" s="219"/>
      <c r="B59" s="219"/>
      <c r="C59" s="207"/>
      <c r="D59" s="207"/>
      <c r="E59" s="207"/>
      <c r="F59" s="207"/>
      <c r="G59" s="221"/>
    </row>
    <row r="60" spans="1:7" x14ac:dyDescent="0.25">
      <c r="A60" s="219"/>
      <c r="B60" s="219"/>
      <c r="C60" s="207"/>
      <c r="D60" s="207"/>
      <c r="E60" s="207"/>
      <c r="F60" s="207"/>
      <c r="G60" s="221"/>
    </row>
    <row r="61" spans="1:7" x14ac:dyDescent="0.25">
      <c r="A61" s="219"/>
      <c r="B61" s="219"/>
      <c r="C61" s="207"/>
      <c r="D61" s="207"/>
      <c r="E61" s="207"/>
      <c r="F61" s="207"/>
      <c r="G61" s="221"/>
    </row>
    <row r="62" spans="1:7" x14ac:dyDescent="0.25">
      <c r="A62" s="219"/>
      <c r="B62" s="219"/>
      <c r="C62" s="207"/>
      <c r="D62" s="207"/>
      <c r="E62" s="207"/>
      <c r="F62" s="207"/>
      <c r="G62" s="221"/>
    </row>
    <row r="63" spans="1:7" x14ac:dyDescent="0.25">
      <c r="A63" s="219"/>
      <c r="B63" s="252"/>
      <c r="C63" s="253"/>
      <c r="D63" s="253"/>
      <c r="E63" s="207"/>
      <c r="F63" s="253"/>
      <c r="G63" s="221"/>
    </row>
    <row r="64" spans="1:7" x14ac:dyDescent="0.25">
      <c r="A64" s="219"/>
      <c r="B64" s="219"/>
      <c r="C64" s="207"/>
      <c r="D64" s="207"/>
      <c r="E64" s="207"/>
      <c r="F64" s="207"/>
      <c r="G64" s="221"/>
    </row>
    <row r="65" spans="1:7" x14ac:dyDescent="0.25">
      <c r="A65" s="219"/>
      <c r="B65" s="219"/>
      <c r="C65" s="207"/>
      <c r="D65" s="207"/>
      <c r="E65" s="207"/>
      <c r="F65" s="207"/>
      <c r="G65" s="221"/>
    </row>
    <row r="66" spans="1:7" x14ac:dyDescent="0.25">
      <c r="A66" s="219"/>
      <c r="B66" s="219"/>
      <c r="C66" s="207"/>
      <c r="D66" s="207"/>
      <c r="E66" s="207"/>
      <c r="F66" s="207"/>
      <c r="G66" s="221"/>
    </row>
    <row r="67" spans="1:7" x14ac:dyDescent="0.25">
      <c r="A67" s="219"/>
      <c r="B67" s="252"/>
      <c r="C67" s="253"/>
      <c r="D67" s="253"/>
      <c r="E67" s="207"/>
      <c r="F67" s="253"/>
      <c r="G67" s="221"/>
    </row>
    <row r="68" spans="1:7" x14ac:dyDescent="0.25">
      <c r="A68" s="219"/>
      <c r="B68" s="221"/>
      <c r="C68" s="207"/>
      <c r="D68" s="207"/>
      <c r="E68" s="207"/>
      <c r="F68" s="207"/>
      <c r="G68" s="221"/>
    </row>
    <row r="69" spans="1:7" x14ac:dyDescent="0.25">
      <c r="A69" s="219"/>
      <c r="B69" s="219"/>
      <c r="C69" s="207"/>
      <c r="D69" s="207"/>
      <c r="E69" s="207"/>
      <c r="F69" s="207"/>
      <c r="G69" s="221"/>
    </row>
    <row r="70" spans="1:7" x14ac:dyDescent="0.25">
      <c r="A70" s="219"/>
      <c r="B70" s="221"/>
      <c r="C70" s="207"/>
      <c r="D70" s="207"/>
      <c r="E70" s="207"/>
      <c r="F70" s="207"/>
      <c r="G70" s="221"/>
    </row>
    <row r="71" spans="1:7" x14ac:dyDescent="0.25">
      <c r="A71" s="219"/>
      <c r="B71" s="221"/>
      <c r="C71" s="207"/>
      <c r="D71" s="207"/>
      <c r="E71" s="207"/>
      <c r="F71" s="207"/>
      <c r="G71" s="221"/>
    </row>
    <row r="72" spans="1:7" x14ac:dyDescent="0.25">
      <c r="A72" s="219"/>
      <c r="B72" s="221"/>
      <c r="C72" s="207"/>
      <c r="D72" s="207"/>
      <c r="E72" s="207"/>
      <c r="F72" s="207"/>
      <c r="G72" s="221"/>
    </row>
    <row r="73" spans="1:7" x14ac:dyDescent="0.25">
      <c r="A73" s="219"/>
      <c r="B73" s="221"/>
      <c r="C73" s="207"/>
      <c r="D73" s="207"/>
      <c r="E73" s="207"/>
      <c r="F73" s="207"/>
      <c r="G73" s="221"/>
    </row>
    <row r="74" spans="1:7" x14ac:dyDescent="0.25">
      <c r="A74" s="219"/>
      <c r="B74" s="221"/>
      <c r="C74" s="207"/>
      <c r="D74" s="207"/>
      <c r="E74" s="207"/>
      <c r="F74" s="207"/>
      <c r="G74" s="221"/>
    </row>
    <row r="75" spans="1:7" x14ac:dyDescent="0.25">
      <c r="A75" s="219"/>
      <c r="B75" s="221"/>
      <c r="C75" s="207"/>
      <c r="D75" s="207"/>
      <c r="E75" s="207"/>
      <c r="F75" s="207"/>
      <c r="G75" s="221"/>
    </row>
    <row r="76" spans="1:7" x14ac:dyDescent="0.25">
      <c r="A76" s="219"/>
      <c r="B76" s="221"/>
      <c r="C76" s="207"/>
      <c r="D76" s="207"/>
      <c r="E76" s="207"/>
      <c r="F76" s="207"/>
      <c r="G76" s="221"/>
    </row>
    <row r="77" spans="1:7" x14ac:dyDescent="0.25">
      <c r="A77" s="219"/>
      <c r="B77" s="221"/>
      <c r="C77" s="207"/>
      <c r="D77" s="207"/>
      <c r="E77" s="207"/>
      <c r="F77" s="207"/>
      <c r="G77" s="221"/>
    </row>
    <row r="78" spans="1:7" x14ac:dyDescent="0.25">
      <c r="A78" s="219"/>
      <c r="B78" s="221"/>
      <c r="C78" s="207"/>
      <c r="D78" s="207"/>
      <c r="E78" s="207"/>
      <c r="F78" s="207"/>
      <c r="G78" s="221"/>
    </row>
    <row r="79" spans="1:7" x14ac:dyDescent="0.25">
      <c r="A79" s="219"/>
      <c r="B79" s="247"/>
      <c r="C79" s="207"/>
      <c r="D79" s="207"/>
      <c r="E79" s="207"/>
      <c r="F79" s="207"/>
      <c r="G79" s="221"/>
    </row>
    <row r="80" spans="1:7" x14ac:dyDescent="0.25">
      <c r="A80" s="219"/>
      <c r="B80" s="247"/>
      <c r="C80" s="207"/>
      <c r="D80" s="207"/>
      <c r="E80" s="207"/>
      <c r="F80" s="207"/>
      <c r="G80" s="221"/>
    </row>
    <row r="81" spans="1:7" x14ac:dyDescent="0.25">
      <c r="A81" s="219"/>
      <c r="B81" s="247"/>
      <c r="C81" s="207"/>
      <c r="D81" s="207"/>
      <c r="E81" s="207"/>
      <c r="F81" s="207"/>
      <c r="G81" s="221"/>
    </row>
    <row r="82" spans="1:7" x14ac:dyDescent="0.25">
      <c r="A82" s="219"/>
      <c r="B82" s="247"/>
      <c r="C82" s="207"/>
      <c r="D82" s="207"/>
      <c r="E82" s="207"/>
      <c r="F82" s="207"/>
      <c r="G82" s="221"/>
    </row>
    <row r="83" spans="1:7" x14ac:dyDescent="0.25">
      <c r="A83" s="219"/>
      <c r="B83" s="247"/>
      <c r="C83" s="207"/>
      <c r="D83" s="207"/>
      <c r="E83" s="207"/>
      <c r="F83" s="207"/>
      <c r="G83" s="221"/>
    </row>
    <row r="84" spans="1:7" x14ac:dyDescent="0.25">
      <c r="A84" s="219"/>
      <c r="B84" s="247"/>
      <c r="C84" s="207"/>
      <c r="D84" s="207"/>
      <c r="E84" s="207"/>
      <c r="F84" s="207"/>
      <c r="G84" s="221"/>
    </row>
    <row r="85" spans="1:7" x14ac:dyDescent="0.25">
      <c r="A85" s="219"/>
      <c r="B85" s="247"/>
      <c r="C85" s="207"/>
      <c r="D85" s="207"/>
      <c r="E85" s="207"/>
      <c r="F85" s="207"/>
      <c r="G85" s="221"/>
    </row>
    <row r="86" spans="1:7" x14ac:dyDescent="0.25">
      <c r="A86" s="219"/>
      <c r="B86" s="247"/>
      <c r="C86" s="207"/>
      <c r="D86" s="207"/>
      <c r="E86" s="207"/>
      <c r="F86" s="207"/>
      <c r="G86" s="221"/>
    </row>
    <row r="87" spans="1:7" x14ac:dyDescent="0.25">
      <c r="A87" s="219"/>
      <c r="B87" s="247"/>
      <c r="C87" s="207"/>
      <c r="D87" s="207"/>
      <c r="E87" s="207"/>
      <c r="F87" s="207"/>
      <c r="G87" s="221"/>
    </row>
    <row r="88" spans="1:7" x14ac:dyDescent="0.25">
      <c r="A88" s="219"/>
      <c r="B88" s="247"/>
      <c r="C88" s="207"/>
      <c r="D88" s="207"/>
      <c r="E88" s="207"/>
      <c r="F88" s="207"/>
      <c r="G88" s="221"/>
    </row>
    <row r="89" spans="1:7" x14ac:dyDescent="0.25">
      <c r="A89" s="241"/>
      <c r="B89" s="241"/>
      <c r="C89" s="241"/>
      <c r="D89" s="241"/>
      <c r="E89" s="241"/>
      <c r="F89" s="241"/>
      <c r="G89" s="241"/>
    </row>
    <row r="90" spans="1:7" x14ac:dyDescent="0.25">
      <c r="A90" s="219"/>
      <c r="B90" s="221"/>
      <c r="C90" s="207"/>
      <c r="D90" s="207"/>
      <c r="E90" s="207"/>
      <c r="F90" s="207"/>
      <c r="G90" s="221"/>
    </row>
    <row r="91" spans="1:7" x14ac:dyDescent="0.25">
      <c r="A91" s="219"/>
      <c r="B91" s="221"/>
      <c r="C91" s="207"/>
      <c r="D91" s="207"/>
      <c r="E91" s="207"/>
      <c r="F91" s="207"/>
      <c r="G91" s="221"/>
    </row>
    <row r="92" spans="1:7" x14ac:dyDescent="0.25">
      <c r="A92" s="219"/>
      <c r="B92" s="221"/>
      <c r="C92" s="207"/>
      <c r="D92" s="207"/>
      <c r="E92" s="207"/>
      <c r="F92" s="207"/>
      <c r="G92" s="221"/>
    </row>
    <row r="93" spans="1:7" x14ac:dyDescent="0.25">
      <c r="A93" s="219"/>
      <c r="B93" s="221"/>
      <c r="C93" s="207"/>
      <c r="D93" s="207"/>
      <c r="E93" s="207"/>
      <c r="F93" s="207"/>
      <c r="G93" s="221"/>
    </row>
    <row r="94" spans="1:7" x14ac:dyDescent="0.25">
      <c r="A94" s="219"/>
      <c r="B94" s="221"/>
      <c r="C94" s="207"/>
      <c r="D94" s="207"/>
      <c r="E94" s="207"/>
      <c r="F94" s="207"/>
      <c r="G94" s="221"/>
    </row>
    <row r="95" spans="1:7" x14ac:dyDescent="0.25">
      <c r="A95" s="219"/>
      <c r="B95" s="221"/>
      <c r="C95" s="207"/>
      <c r="D95" s="207"/>
      <c r="E95" s="207"/>
      <c r="F95" s="207"/>
      <c r="G95" s="221"/>
    </row>
    <row r="96" spans="1:7" x14ac:dyDescent="0.25">
      <c r="A96" s="219"/>
      <c r="B96" s="221"/>
      <c r="C96" s="207"/>
      <c r="D96" s="207"/>
      <c r="E96" s="207"/>
      <c r="F96" s="207"/>
      <c r="G96" s="221"/>
    </row>
    <row r="97" spans="1:7" x14ac:dyDescent="0.25">
      <c r="A97" s="219"/>
      <c r="B97" s="221"/>
      <c r="C97" s="207"/>
      <c r="D97" s="207"/>
      <c r="E97" s="207"/>
      <c r="F97" s="207"/>
      <c r="G97" s="221"/>
    </row>
    <row r="98" spans="1:7" x14ac:dyDescent="0.25">
      <c r="A98" s="219"/>
      <c r="B98" s="221"/>
      <c r="C98" s="207"/>
      <c r="D98" s="207"/>
      <c r="E98" s="207"/>
      <c r="F98" s="207"/>
      <c r="G98" s="221"/>
    </row>
    <row r="99" spans="1:7" x14ac:dyDescent="0.25">
      <c r="A99" s="219"/>
      <c r="B99" s="221"/>
      <c r="C99" s="207"/>
      <c r="D99" s="207"/>
      <c r="E99" s="207"/>
      <c r="F99" s="207"/>
      <c r="G99" s="221"/>
    </row>
    <row r="100" spans="1:7" x14ac:dyDescent="0.25">
      <c r="A100" s="219"/>
      <c r="B100" s="221"/>
      <c r="C100" s="207"/>
      <c r="D100" s="207"/>
      <c r="E100" s="207"/>
      <c r="F100" s="207"/>
      <c r="G100" s="221"/>
    </row>
    <row r="101" spans="1:7" x14ac:dyDescent="0.25">
      <c r="A101" s="219"/>
      <c r="B101" s="221"/>
      <c r="C101" s="207"/>
      <c r="D101" s="207"/>
      <c r="E101" s="207"/>
      <c r="F101" s="207"/>
      <c r="G101" s="221"/>
    </row>
    <row r="102" spans="1:7" x14ac:dyDescent="0.25">
      <c r="A102" s="219"/>
      <c r="B102" s="221"/>
      <c r="C102" s="207"/>
      <c r="D102" s="207"/>
      <c r="E102" s="207"/>
      <c r="F102" s="207"/>
      <c r="G102" s="221"/>
    </row>
    <row r="103" spans="1:7" x14ac:dyDescent="0.25">
      <c r="A103" s="219"/>
      <c r="B103" s="221"/>
      <c r="C103" s="207"/>
      <c r="D103" s="207"/>
      <c r="E103" s="207"/>
      <c r="F103" s="207"/>
      <c r="G103" s="221"/>
    </row>
    <row r="104" spans="1:7" x14ac:dyDescent="0.25">
      <c r="A104" s="219"/>
      <c r="B104" s="221"/>
      <c r="C104" s="207"/>
      <c r="D104" s="207"/>
      <c r="E104" s="207"/>
      <c r="F104" s="207"/>
      <c r="G104" s="221"/>
    </row>
    <row r="105" spans="1:7" x14ac:dyDescent="0.25">
      <c r="A105" s="219"/>
      <c r="B105" s="221"/>
      <c r="C105" s="207"/>
      <c r="D105" s="207"/>
      <c r="E105" s="207"/>
      <c r="F105" s="207"/>
      <c r="G105" s="221"/>
    </row>
    <row r="106" spans="1:7" x14ac:dyDescent="0.25">
      <c r="A106" s="219"/>
      <c r="B106" s="221"/>
      <c r="C106" s="207"/>
      <c r="D106" s="207"/>
      <c r="E106" s="207"/>
      <c r="F106" s="207"/>
      <c r="G106" s="221"/>
    </row>
    <row r="107" spans="1:7" x14ac:dyDescent="0.25">
      <c r="A107" s="219"/>
      <c r="B107" s="221"/>
      <c r="C107" s="207"/>
      <c r="D107" s="207"/>
      <c r="E107" s="207"/>
      <c r="F107" s="207"/>
      <c r="G107" s="221"/>
    </row>
    <row r="108" spans="1:7" x14ac:dyDescent="0.25">
      <c r="A108" s="219"/>
      <c r="B108" s="221"/>
      <c r="C108" s="207"/>
      <c r="D108" s="207"/>
      <c r="E108" s="207"/>
      <c r="F108" s="207"/>
      <c r="G108" s="221"/>
    </row>
    <row r="109" spans="1:7" x14ac:dyDescent="0.25">
      <c r="A109" s="219"/>
      <c r="B109" s="221"/>
      <c r="C109" s="207"/>
      <c r="D109" s="207"/>
      <c r="E109" s="207"/>
      <c r="F109" s="207"/>
      <c r="G109" s="221"/>
    </row>
    <row r="110" spans="1:7" x14ac:dyDescent="0.25">
      <c r="A110" s="219"/>
      <c r="B110" s="221"/>
      <c r="C110" s="207"/>
      <c r="D110" s="207"/>
      <c r="E110" s="207"/>
      <c r="F110" s="207"/>
      <c r="G110" s="221"/>
    </row>
    <row r="111" spans="1:7" x14ac:dyDescent="0.25">
      <c r="A111" s="219"/>
      <c r="B111" s="221"/>
      <c r="C111" s="207"/>
      <c r="D111" s="207"/>
      <c r="E111" s="207"/>
      <c r="F111" s="207"/>
      <c r="G111" s="221"/>
    </row>
    <row r="112" spans="1:7" x14ac:dyDescent="0.25">
      <c r="A112" s="219"/>
      <c r="B112" s="221"/>
      <c r="C112" s="207"/>
      <c r="D112" s="207"/>
      <c r="E112" s="207"/>
      <c r="F112" s="207"/>
      <c r="G112" s="221"/>
    </row>
    <row r="113" spans="1:7" x14ac:dyDescent="0.25">
      <c r="A113" s="219"/>
      <c r="B113" s="221"/>
      <c r="C113" s="207"/>
      <c r="D113" s="207"/>
      <c r="E113" s="207"/>
      <c r="F113" s="207"/>
      <c r="G113" s="221"/>
    </row>
    <row r="114" spans="1:7" x14ac:dyDescent="0.25">
      <c r="A114" s="219"/>
      <c r="B114" s="221"/>
      <c r="C114" s="207"/>
      <c r="D114" s="207"/>
      <c r="E114" s="207"/>
      <c r="F114" s="207"/>
      <c r="G114" s="221"/>
    </row>
    <row r="115" spans="1:7" x14ac:dyDescent="0.25">
      <c r="A115" s="219"/>
      <c r="B115" s="221"/>
      <c r="C115" s="207"/>
      <c r="D115" s="207"/>
      <c r="E115" s="207"/>
      <c r="F115" s="207"/>
      <c r="G115" s="221"/>
    </row>
    <row r="116" spans="1:7" x14ac:dyDescent="0.25">
      <c r="A116" s="219"/>
      <c r="B116" s="221"/>
      <c r="C116" s="207"/>
      <c r="D116" s="207"/>
      <c r="E116" s="207"/>
      <c r="F116" s="207"/>
      <c r="G116" s="221"/>
    </row>
    <row r="117" spans="1:7" x14ac:dyDescent="0.25">
      <c r="A117" s="219"/>
      <c r="B117" s="221"/>
      <c r="C117" s="207"/>
      <c r="D117" s="207"/>
      <c r="E117" s="207"/>
      <c r="F117" s="207"/>
      <c r="G117" s="221"/>
    </row>
    <row r="118" spans="1:7" x14ac:dyDescent="0.25">
      <c r="A118" s="219"/>
      <c r="B118" s="221"/>
      <c r="C118" s="207"/>
      <c r="D118" s="207"/>
      <c r="E118" s="207"/>
      <c r="F118" s="207"/>
      <c r="G118" s="221"/>
    </row>
    <row r="119" spans="1:7" x14ac:dyDescent="0.25">
      <c r="A119" s="219"/>
      <c r="B119" s="221"/>
      <c r="C119" s="207"/>
      <c r="D119" s="207"/>
      <c r="E119" s="207"/>
      <c r="F119" s="207"/>
      <c r="G119" s="221"/>
    </row>
    <row r="120" spans="1:7" x14ac:dyDescent="0.25">
      <c r="A120" s="219"/>
      <c r="B120" s="221"/>
      <c r="C120" s="207"/>
      <c r="D120" s="207"/>
      <c r="E120" s="207"/>
      <c r="F120" s="207"/>
      <c r="G120" s="221"/>
    </row>
    <row r="121" spans="1:7" x14ac:dyDescent="0.25">
      <c r="A121" s="219"/>
      <c r="B121" s="221"/>
      <c r="C121" s="207"/>
      <c r="D121" s="207"/>
      <c r="E121" s="207"/>
      <c r="F121" s="207"/>
      <c r="G121" s="221"/>
    </row>
    <row r="122" spans="1:7" x14ac:dyDescent="0.25">
      <c r="A122" s="219"/>
      <c r="B122" s="221"/>
      <c r="C122" s="207"/>
      <c r="D122" s="207"/>
      <c r="E122" s="207"/>
      <c r="F122" s="207"/>
      <c r="G122" s="221"/>
    </row>
    <row r="123" spans="1:7" x14ac:dyDescent="0.25">
      <c r="A123" s="219"/>
      <c r="B123" s="221"/>
      <c r="C123" s="207"/>
      <c r="D123" s="207"/>
      <c r="E123" s="207"/>
      <c r="F123" s="207"/>
      <c r="G123" s="221"/>
    </row>
    <row r="124" spans="1:7" x14ac:dyDescent="0.25">
      <c r="A124" s="219"/>
      <c r="B124" s="221"/>
      <c r="C124" s="207"/>
      <c r="D124" s="207"/>
      <c r="E124" s="207"/>
      <c r="F124" s="207"/>
      <c r="G124" s="221"/>
    </row>
    <row r="125" spans="1:7" x14ac:dyDescent="0.25">
      <c r="A125" s="219"/>
      <c r="B125" s="221"/>
      <c r="C125" s="207"/>
      <c r="D125" s="207"/>
      <c r="E125" s="207"/>
      <c r="F125" s="207"/>
      <c r="G125" s="221"/>
    </row>
    <row r="126" spans="1:7" x14ac:dyDescent="0.25">
      <c r="A126" s="219"/>
      <c r="B126" s="221"/>
      <c r="C126" s="207"/>
      <c r="D126" s="207"/>
      <c r="E126" s="207"/>
      <c r="F126" s="207"/>
      <c r="G126" s="221"/>
    </row>
    <row r="127" spans="1:7" x14ac:dyDescent="0.25">
      <c r="A127" s="219"/>
      <c r="B127" s="221"/>
      <c r="C127" s="207"/>
      <c r="D127" s="207"/>
      <c r="E127" s="207"/>
      <c r="F127" s="207"/>
      <c r="G127" s="221"/>
    </row>
    <row r="128" spans="1:7" x14ac:dyDescent="0.25">
      <c r="A128" s="219"/>
      <c r="B128" s="221"/>
      <c r="C128" s="207"/>
      <c r="D128" s="207"/>
      <c r="E128" s="207"/>
      <c r="F128" s="207"/>
      <c r="G128" s="221"/>
    </row>
    <row r="129" spans="1:7" x14ac:dyDescent="0.25">
      <c r="A129" s="219"/>
      <c r="B129" s="221"/>
      <c r="C129" s="207"/>
      <c r="D129" s="207"/>
      <c r="E129" s="207"/>
      <c r="F129" s="207"/>
      <c r="G129" s="221"/>
    </row>
    <row r="130" spans="1:7" x14ac:dyDescent="0.25">
      <c r="A130" s="219"/>
      <c r="B130" s="221"/>
      <c r="C130" s="207"/>
      <c r="D130" s="207"/>
      <c r="E130" s="207"/>
      <c r="F130" s="207"/>
      <c r="G130" s="221"/>
    </row>
    <row r="131" spans="1:7" x14ac:dyDescent="0.25">
      <c r="A131" s="219"/>
      <c r="B131" s="221"/>
      <c r="C131" s="207"/>
      <c r="D131" s="207"/>
      <c r="E131" s="207"/>
      <c r="F131" s="207"/>
      <c r="G131" s="221"/>
    </row>
    <row r="132" spans="1:7" x14ac:dyDescent="0.25">
      <c r="A132" s="219"/>
      <c r="B132" s="221"/>
      <c r="C132" s="207"/>
      <c r="D132" s="207"/>
      <c r="E132" s="207"/>
      <c r="F132" s="207"/>
      <c r="G132" s="221"/>
    </row>
    <row r="133" spans="1:7" x14ac:dyDescent="0.25">
      <c r="A133" s="219"/>
      <c r="B133" s="221"/>
      <c r="C133" s="207"/>
      <c r="D133" s="207"/>
      <c r="E133" s="207"/>
      <c r="F133" s="207"/>
      <c r="G133" s="221"/>
    </row>
    <row r="134" spans="1:7" x14ac:dyDescent="0.25">
      <c r="A134" s="219"/>
      <c r="B134" s="221"/>
      <c r="C134" s="207"/>
      <c r="D134" s="207"/>
      <c r="E134" s="207"/>
      <c r="F134" s="207"/>
      <c r="G134" s="221"/>
    </row>
    <row r="135" spans="1:7" x14ac:dyDescent="0.25">
      <c r="A135" s="219"/>
      <c r="B135" s="221"/>
      <c r="C135" s="207"/>
      <c r="D135" s="207"/>
      <c r="E135" s="207"/>
      <c r="F135" s="207"/>
      <c r="G135" s="221"/>
    </row>
    <row r="136" spans="1:7" x14ac:dyDescent="0.25">
      <c r="A136" s="219"/>
      <c r="B136" s="221"/>
      <c r="C136" s="207"/>
      <c r="D136" s="207"/>
      <c r="E136" s="207"/>
      <c r="F136" s="207"/>
      <c r="G136" s="221"/>
    </row>
    <row r="137" spans="1:7" x14ac:dyDescent="0.25">
      <c r="A137" s="219"/>
      <c r="B137" s="221"/>
      <c r="C137" s="207"/>
      <c r="D137" s="207"/>
      <c r="E137" s="207"/>
      <c r="F137" s="207"/>
      <c r="G137" s="221"/>
    </row>
    <row r="138" spans="1:7" x14ac:dyDescent="0.25">
      <c r="A138" s="219"/>
      <c r="B138" s="221"/>
      <c r="C138" s="207"/>
      <c r="D138" s="207"/>
      <c r="E138" s="207"/>
      <c r="F138" s="207"/>
      <c r="G138" s="221"/>
    </row>
    <row r="139" spans="1:7" x14ac:dyDescent="0.25">
      <c r="A139" s="219"/>
      <c r="B139" s="221"/>
      <c r="C139" s="207"/>
      <c r="D139" s="207"/>
      <c r="E139" s="207"/>
      <c r="F139" s="207"/>
      <c r="G139" s="221"/>
    </row>
    <row r="140" spans="1:7" x14ac:dyDescent="0.25">
      <c r="A140" s="241"/>
      <c r="B140" s="241"/>
      <c r="C140" s="241"/>
      <c r="D140" s="241"/>
      <c r="E140" s="241"/>
      <c r="F140" s="241"/>
      <c r="G140" s="241"/>
    </row>
    <row r="141" spans="1:7" x14ac:dyDescent="0.25">
      <c r="A141" s="219"/>
      <c r="B141" s="219"/>
      <c r="C141" s="207"/>
      <c r="D141" s="207"/>
      <c r="E141" s="254"/>
      <c r="F141" s="207"/>
      <c r="G141" s="221"/>
    </row>
    <row r="142" spans="1:7" x14ac:dyDescent="0.25">
      <c r="A142" s="219"/>
      <c r="B142" s="219"/>
      <c r="C142" s="207"/>
      <c r="D142" s="207"/>
      <c r="E142" s="254"/>
      <c r="F142" s="207"/>
      <c r="G142" s="221"/>
    </row>
    <row r="143" spans="1:7" x14ac:dyDescent="0.25">
      <c r="A143" s="219"/>
      <c r="B143" s="219"/>
      <c r="C143" s="207"/>
      <c r="D143" s="207"/>
      <c r="E143" s="254"/>
      <c r="F143" s="207"/>
      <c r="G143" s="221"/>
    </row>
    <row r="144" spans="1:7" x14ac:dyDescent="0.25">
      <c r="A144" s="219"/>
      <c r="B144" s="219"/>
      <c r="C144" s="207"/>
      <c r="D144" s="207"/>
      <c r="E144" s="254"/>
      <c r="F144" s="207"/>
      <c r="G144" s="221"/>
    </row>
    <row r="145" spans="1:7" x14ac:dyDescent="0.25">
      <c r="A145" s="219"/>
      <c r="B145" s="219"/>
      <c r="C145" s="207"/>
      <c r="D145" s="207"/>
      <c r="E145" s="254"/>
      <c r="F145" s="207"/>
      <c r="G145" s="221"/>
    </row>
    <row r="146" spans="1:7" x14ac:dyDescent="0.25">
      <c r="A146" s="219"/>
      <c r="B146" s="219"/>
      <c r="C146" s="207"/>
      <c r="D146" s="207"/>
      <c r="E146" s="254"/>
      <c r="F146" s="207"/>
      <c r="G146" s="221"/>
    </row>
    <row r="147" spans="1:7" x14ac:dyDescent="0.25">
      <c r="A147" s="219"/>
      <c r="B147" s="219"/>
      <c r="C147" s="207"/>
      <c r="D147" s="207"/>
      <c r="E147" s="254"/>
      <c r="F147" s="207"/>
      <c r="G147" s="221"/>
    </row>
    <row r="148" spans="1:7" x14ac:dyDescent="0.25">
      <c r="A148" s="219"/>
      <c r="B148" s="219"/>
      <c r="C148" s="207"/>
      <c r="D148" s="207"/>
      <c r="E148" s="254"/>
      <c r="F148" s="207"/>
      <c r="G148" s="221"/>
    </row>
    <row r="149" spans="1:7" x14ac:dyDescent="0.25">
      <c r="A149" s="219"/>
      <c r="B149" s="219"/>
      <c r="C149" s="207"/>
      <c r="D149" s="207"/>
      <c r="E149" s="254"/>
      <c r="F149" s="207"/>
      <c r="G149" s="221"/>
    </row>
    <row r="150" spans="1:7" x14ac:dyDescent="0.25">
      <c r="A150" s="241"/>
      <c r="B150" s="241"/>
      <c r="C150" s="241"/>
      <c r="D150" s="241"/>
      <c r="E150" s="241"/>
      <c r="F150" s="241"/>
      <c r="G150" s="241"/>
    </row>
    <row r="151" spans="1:7" x14ac:dyDescent="0.25">
      <c r="A151" s="219"/>
      <c r="B151" s="219"/>
      <c r="C151" s="207"/>
      <c r="D151" s="207"/>
      <c r="E151" s="254"/>
      <c r="F151" s="207"/>
      <c r="G151" s="221"/>
    </row>
    <row r="152" spans="1:7" x14ac:dyDescent="0.25">
      <c r="A152" s="219"/>
      <c r="B152" s="219"/>
      <c r="C152" s="207"/>
      <c r="D152" s="207"/>
      <c r="E152" s="254"/>
      <c r="F152" s="207"/>
      <c r="G152" s="221"/>
    </row>
    <row r="153" spans="1:7" x14ac:dyDescent="0.25">
      <c r="A153" s="219"/>
      <c r="B153" s="219"/>
      <c r="C153" s="207"/>
      <c r="D153" s="207"/>
      <c r="E153" s="254"/>
      <c r="F153" s="207"/>
      <c r="G153" s="221"/>
    </row>
    <row r="154" spans="1:7" x14ac:dyDescent="0.25">
      <c r="A154" s="219"/>
      <c r="B154" s="219"/>
      <c r="C154" s="219"/>
      <c r="D154" s="219"/>
      <c r="E154" s="218"/>
      <c r="F154" s="219"/>
      <c r="G154" s="221"/>
    </row>
    <row r="155" spans="1:7" x14ac:dyDescent="0.25">
      <c r="A155" s="219"/>
      <c r="B155" s="219"/>
      <c r="C155" s="219"/>
      <c r="D155" s="219"/>
      <c r="E155" s="218"/>
      <c r="F155" s="219"/>
      <c r="G155" s="221"/>
    </row>
    <row r="156" spans="1:7" x14ac:dyDescent="0.25">
      <c r="A156" s="219"/>
      <c r="B156" s="219"/>
      <c r="C156" s="219"/>
      <c r="D156" s="219"/>
      <c r="E156" s="218"/>
      <c r="F156" s="219"/>
      <c r="G156" s="221"/>
    </row>
    <row r="157" spans="1:7" x14ac:dyDescent="0.25">
      <c r="A157" s="219"/>
      <c r="B157" s="219"/>
      <c r="C157" s="219"/>
      <c r="D157" s="219"/>
      <c r="E157" s="218"/>
      <c r="F157" s="219"/>
      <c r="G157" s="221"/>
    </row>
    <row r="158" spans="1:7" x14ac:dyDescent="0.25">
      <c r="A158" s="219"/>
      <c r="B158" s="219"/>
      <c r="C158" s="219"/>
      <c r="D158" s="219"/>
      <c r="E158" s="218"/>
      <c r="F158" s="219"/>
      <c r="G158" s="221"/>
    </row>
    <row r="159" spans="1:7" x14ac:dyDescent="0.25">
      <c r="A159" s="219"/>
      <c r="B159" s="219"/>
      <c r="C159" s="219"/>
      <c r="D159" s="219"/>
      <c r="E159" s="218"/>
      <c r="F159" s="219"/>
      <c r="G159" s="221"/>
    </row>
    <row r="160" spans="1:7" x14ac:dyDescent="0.25">
      <c r="A160" s="241"/>
      <c r="B160" s="241"/>
      <c r="C160" s="241"/>
      <c r="D160" s="241"/>
      <c r="E160" s="241"/>
      <c r="F160" s="241"/>
      <c r="G160" s="241"/>
    </row>
    <row r="161" spans="1:7" x14ac:dyDescent="0.25">
      <c r="A161" s="219"/>
      <c r="B161" s="255"/>
      <c r="C161" s="207"/>
      <c r="D161" s="207"/>
      <c r="E161" s="254"/>
      <c r="F161" s="207"/>
      <c r="G161" s="221"/>
    </row>
    <row r="162" spans="1:7" x14ac:dyDescent="0.25">
      <c r="A162" s="219"/>
      <c r="B162" s="255"/>
      <c r="C162" s="207"/>
      <c r="D162" s="207"/>
      <c r="E162" s="254"/>
      <c r="F162" s="207"/>
      <c r="G162" s="221"/>
    </row>
    <row r="163" spans="1:7" x14ac:dyDescent="0.25">
      <c r="A163" s="219"/>
      <c r="B163" s="255"/>
      <c r="C163" s="207"/>
      <c r="D163" s="207"/>
      <c r="E163" s="207"/>
      <c r="F163" s="207"/>
      <c r="G163" s="221"/>
    </row>
    <row r="164" spans="1:7" x14ac:dyDescent="0.25">
      <c r="A164" s="219"/>
      <c r="B164" s="255"/>
      <c r="C164" s="207"/>
      <c r="D164" s="207"/>
      <c r="E164" s="207"/>
      <c r="F164" s="207"/>
      <c r="G164" s="221"/>
    </row>
    <row r="165" spans="1:7" x14ac:dyDescent="0.25">
      <c r="A165" s="219"/>
      <c r="B165" s="255"/>
      <c r="C165" s="207"/>
      <c r="D165" s="207"/>
      <c r="E165" s="207"/>
      <c r="F165" s="207"/>
      <c r="G165" s="221"/>
    </row>
    <row r="166" spans="1:7" x14ac:dyDescent="0.25">
      <c r="A166" s="219"/>
      <c r="B166" s="243"/>
      <c r="C166" s="207"/>
      <c r="D166" s="207"/>
      <c r="E166" s="207"/>
      <c r="F166" s="207"/>
      <c r="G166" s="221"/>
    </row>
    <row r="167" spans="1:7" x14ac:dyDescent="0.25">
      <c r="A167" s="219"/>
      <c r="B167" s="243"/>
      <c r="C167" s="207"/>
      <c r="D167" s="207"/>
      <c r="E167" s="207"/>
      <c r="F167" s="207"/>
      <c r="G167" s="221"/>
    </row>
    <row r="168" spans="1:7" x14ac:dyDescent="0.25">
      <c r="A168" s="219"/>
      <c r="B168" s="255"/>
      <c r="C168" s="207"/>
      <c r="D168" s="207"/>
      <c r="E168" s="207"/>
      <c r="F168" s="207"/>
      <c r="G168" s="221"/>
    </row>
    <row r="169" spans="1:7" x14ac:dyDescent="0.25">
      <c r="A169" s="219"/>
      <c r="B169" s="255"/>
      <c r="C169" s="207"/>
      <c r="D169" s="207"/>
      <c r="E169" s="207"/>
      <c r="F169" s="207"/>
      <c r="G169" s="221"/>
    </row>
    <row r="170" spans="1:7" x14ac:dyDescent="0.25">
      <c r="A170" s="241"/>
      <c r="B170" s="241"/>
      <c r="C170" s="241"/>
      <c r="D170" s="241"/>
      <c r="E170" s="241"/>
      <c r="F170" s="241"/>
      <c r="G170" s="241"/>
    </row>
    <row r="171" spans="1:7" x14ac:dyDescent="0.25">
      <c r="A171" s="219"/>
      <c r="B171" s="219"/>
      <c r="C171" s="207"/>
      <c r="D171" s="207"/>
      <c r="E171" s="254"/>
      <c r="F171" s="207"/>
      <c r="G171" s="221"/>
    </row>
    <row r="172" spans="1:7" x14ac:dyDescent="0.25">
      <c r="A172" s="219"/>
      <c r="B172" s="256"/>
      <c r="C172" s="207"/>
      <c r="D172" s="207"/>
      <c r="E172" s="254"/>
      <c r="F172" s="207"/>
      <c r="G172" s="221"/>
    </row>
    <row r="173" spans="1:7" x14ac:dyDescent="0.25">
      <c r="A173" s="219"/>
      <c r="B173" s="256"/>
      <c r="C173" s="207"/>
      <c r="D173" s="207"/>
      <c r="E173" s="254"/>
      <c r="F173" s="207"/>
      <c r="G173" s="221"/>
    </row>
    <row r="174" spans="1:7" x14ac:dyDescent="0.25">
      <c r="A174" s="219"/>
      <c r="B174" s="256"/>
      <c r="C174" s="207"/>
      <c r="D174" s="207"/>
      <c r="E174" s="254"/>
      <c r="F174" s="207"/>
      <c r="G174" s="221"/>
    </row>
    <row r="175" spans="1:7" x14ac:dyDescent="0.25">
      <c r="A175" s="219"/>
      <c r="B175" s="256"/>
      <c r="C175" s="207"/>
      <c r="D175" s="207"/>
      <c r="E175" s="254"/>
      <c r="F175" s="207"/>
      <c r="G175" s="221"/>
    </row>
    <row r="176" spans="1:7" x14ac:dyDescent="0.25">
      <c r="A176" s="219"/>
      <c r="B176" s="221"/>
      <c r="C176" s="221"/>
      <c r="D176" s="221"/>
      <c r="E176" s="221"/>
      <c r="F176" s="221"/>
      <c r="G176" s="221"/>
    </row>
    <row r="177" spans="1:7" x14ac:dyDescent="0.25">
      <c r="A177" s="219"/>
      <c r="B177" s="221"/>
      <c r="C177" s="221"/>
      <c r="D177" s="221"/>
      <c r="E177" s="221"/>
      <c r="F177" s="221"/>
      <c r="G177" s="221"/>
    </row>
    <row r="178" spans="1:7" x14ac:dyDescent="0.25">
      <c r="A178" s="219"/>
      <c r="B178" s="221"/>
      <c r="C178" s="221"/>
      <c r="D178" s="221"/>
      <c r="E178" s="221"/>
      <c r="F178" s="221"/>
      <c r="G178" s="221"/>
    </row>
    <row r="179" spans="1:7" ht="18.75" x14ac:dyDescent="0.25">
      <c r="A179" s="257"/>
      <c r="B179" s="258"/>
      <c r="C179" s="259"/>
      <c r="D179" s="259"/>
      <c r="E179" s="259"/>
      <c r="F179" s="259"/>
      <c r="G179" s="259"/>
    </row>
    <row r="180" spans="1:7" x14ac:dyDescent="0.25">
      <c r="A180" s="241"/>
      <c r="B180" s="241"/>
      <c r="C180" s="241"/>
      <c r="D180" s="241"/>
      <c r="E180" s="241"/>
      <c r="F180" s="241"/>
      <c r="G180" s="241"/>
    </row>
    <row r="181" spans="1:7" x14ac:dyDescent="0.25">
      <c r="A181" s="219"/>
      <c r="B181" s="221"/>
      <c r="C181" s="251"/>
      <c r="D181" s="219"/>
      <c r="E181" s="220"/>
      <c r="F181" s="228"/>
      <c r="G181" s="228"/>
    </row>
    <row r="182" spans="1:7" x14ac:dyDescent="0.25">
      <c r="A182" s="220"/>
      <c r="B182" s="260"/>
      <c r="C182" s="220"/>
      <c r="D182" s="220"/>
      <c r="E182" s="220"/>
      <c r="F182" s="228"/>
      <c r="G182" s="228"/>
    </row>
    <row r="183" spans="1:7" x14ac:dyDescent="0.25">
      <c r="A183" s="219"/>
      <c r="B183" s="221"/>
      <c r="C183" s="220"/>
      <c r="D183" s="220"/>
      <c r="E183" s="220"/>
      <c r="F183" s="228"/>
      <c r="G183" s="228"/>
    </row>
    <row r="184" spans="1:7" x14ac:dyDescent="0.25">
      <c r="A184" s="219"/>
      <c r="B184" s="221"/>
      <c r="C184" s="251"/>
      <c r="D184" s="261"/>
      <c r="E184" s="220"/>
      <c r="F184" s="208"/>
      <c r="G184" s="208"/>
    </row>
    <row r="185" spans="1:7" x14ac:dyDescent="0.25">
      <c r="A185" s="219"/>
      <c r="B185" s="221"/>
      <c r="C185" s="251"/>
      <c r="D185" s="261"/>
      <c r="E185" s="220"/>
      <c r="F185" s="208"/>
      <c r="G185" s="208"/>
    </row>
    <row r="186" spans="1:7" x14ac:dyDescent="0.25">
      <c r="A186" s="219"/>
      <c r="B186" s="221"/>
      <c r="C186" s="251"/>
      <c r="D186" s="261"/>
      <c r="E186" s="220"/>
      <c r="F186" s="208"/>
      <c r="G186" s="208"/>
    </row>
    <row r="187" spans="1:7" x14ac:dyDescent="0.25">
      <c r="A187" s="219"/>
      <c r="B187" s="221"/>
      <c r="C187" s="251"/>
      <c r="D187" s="261"/>
      <c r="E187" s="220"/>
      <c r="F187" s="208"/>
      <c r="G187" s="208"/>
    </row>
    <row r="188" spans="1:7" x14ac:dyDescent="0.25">
      <c r="A188" s="219"/>
      <c r="B188" s="221"/>
      <c r="C188" s="251"/>
      <c r="D188" s="261"/>
      <c r="E188" s="220"/>
      <c r="F188" s="208"/>
      <c r="G188" s="208"/>
    </row>
    <row r="189" spans="1:7" x14ac:dyDescent="0.25">
      <c r="A189" s="219"/>
      <c r="B189" s="221"/>
      <c r="C189" s="251"/>
      <c r="D189" s="261"/>
      <c r="E189" s="220"/>
      <c r="F189" s="208"/>
      <c r="G189" s="208"/>
    </row>
    <row r="190" spans="1:7" x14ac:dyDescent="0.25">
      <c r="A190" s="219"/>
      <c r="B190" s="221"/>
      <c r="C190" s="251"/>
      <c r="D190" s="261"/>
      <c r="E190" s="220"/>
      <c r="F190" s="208"/>
      <c r="G190" s="208"/>
    </row>
    <row r="191" spans="1:7" x14ac:dyDescent="0.25">
      <c r="A191" s="219"/>
      <c r="B191" s="221"/>
      <c r="C191" s="251"/>
      <c r="D191" s="261"/>
      <c r="E191" s="220"/>
      <c r="F191" s="208"/>
      <c r="G191" s="208"/>
    </row>
    <row r="192" spans="1:7" x14ac:dyDescent="0.25">
      <c r="A192" s="219"/>
      <c r="B192" s="221"/>
      <c r="C192" s="251"/>
      <c r="D192" s="261"/>
      <c r="E192" s="220"/>
      <c r="F192" s="208"/>
      <c r="G192" s="208"/>
    </row>
    <row r="193" spans="1:7" x14ac:dyDescent="0.25">
      <c r="A193" s="219"/>
      <c r="B193" s="221"/>
      <c r="C193" s="251"/>
      <c r="D193" s="261"/>
      <c r="E193" s="221"/>
      <c r="F193" s="208"/>
      <c r="G193" s="208"/>
    </row>
    <row r="194" spans="1:7" x14ac:dyDescent="0.25">
      <c r="A194" s="219"/>
      <c r="B194" s="221"/>
      <c r="C194" s="251"/>
      <c r="D194" s="261"/>
      <c r="E194" s="221"/>
      <c r="F194" s="208"/>
      <c r="G194" s="208"/>
    </row>
    <row r="195" spans="1:7" x14ac:dyDescent="0.25">
      <c r="A195" s="219"/>
      <c r="B195" s="221"/>
      <c r="C195" s="251"/>
      <c r="D195" s="261"/>
      <c r="E195" s="221"/>
      <c r="F195" s="208"/>
      <c r="G195" s="208"/>
    </row>
    <row r="196" spans="1:7" x14ac:dyDescent="0.25">
      <c r="A196" s="219"/>
      <c r="B196" s="221"/>
      <c r="C196" s="251"/>
      <c r="D196" s="261"/>
      <c r="E196" s="221"/>
      <c r="F196" s="208"/>
      <c r="G196" s="208"/>
    </row>
    <row r="197" spans="1:7" x14ac:dyDescent="0.25">
      <c r="A197" s="219"/>
      <c r="B197" s="221"/>
      <c r="C197" s="251"/>
      <c r="D197" s="261"/>
      <c r="E197" s="221"/>
      <c r="F197" s="208"/>
      <c r="G197" s="208"/>
    </row>
    <row r="198" spans="1:7" x14ac:dyDescent="0.25">
      <c r="A198" s="219"/>
      <c r="B198" s="221"/>
      <c r="C198" s="251"/>
      <c r="D198" s="261"/>
      <c r="E198" s="221"/>
      <c r="F198" s="208"/>
      <c r="G198" s="208"/>
    </row>
    <row r="199" spans="1:7" x14ac:dyDescent="0.25">
      <c r="A199" s="219"/>
      <c r="B199" s="221"/>
      <c r="C199" s="251"/>
      <c r="D199" s="261"/>
      <c r="E199" s="219"/>
      <c r="F199" s="208"/>
      <c r="G199" s="208"/>
    </row>
    <row r="200" spans="1:7" x14ac:dyDescent="0.25">
      <c r="A200" s="219"/>
      <c r="B200" s="221"/>
      <c r="C200" s="251"/>
      <c r="D200" s="261"/>
      <c r="E200" s="262"/>
      <c r="F200" s="208"/>
      <c r="G200" s="208"/>
    </row>
    <row r="201" spans="1:7" x14ac:dyDescent="0.25">
      <c r="A201" s="219"/>
      <c r="B201" s="221"/>
      <c r="C201" s="251"/>
      <c r="D201" s="261"/>
      <c r="E201" s="262"/>
      <c r="F201" s="208"/>
      <c r="G201" s="208"/>
    </row>
    <row r="202" spans="1:7" x14ac:dyDescent="0.25">
      <c r="A202" s="219"/>
      <c r="B202" s="221"/>
      <c r="C202" s="251"/>
      <c r="D202" s="261"/>
      <c r="E202" s="262"/>
      <c r="F202" s="208"/>
      <c r="G202" s="208"/>
    </row>
    <row r="203" spans="1:7" x14ac:dyDescent="0.25">
      <c r="A203" s="219"/>
      <c r="B203" s="221"/>
      <c r="C203" s="251"/>
      <c r="D203" s="261"/>
      <c r="E203" s="262"/>
      <c r="F203" s="208"/>
      <c r="G203" s="208"/>
    </row>
    <row r="204" spans="1:7" x14ac:dyDescent="0.25">
      <c r="A204" s="219"/>
      <c r="B204" s="221"/>
      <c r="C204" s="251"/>
      <c r="D204" s="261"/>
      <c r="E204" s="262"/>
      <c r="F204" s="208"/>
      <c r="G204" s="208"/>
    </row>
    <row r="205" spans="1:7" x14ac:dyDescent="0.25">
      <c r="A205" s="219"/>
      <c r="B205" s="221"/>
      <c r="C205" s="251"/>
      <c r="D205" s="261"/>
      <c r="E205" s="262"/>
      <c r="F205" s="208"/>
      <c r="G205" s="208"/>
    </row>
    <row r="206" spans="1:7" x14ac:dyDescent="0.25">
      <c r="A206" s="219"/>
      <c r="B206" s="221"/>
      <c r="C206" s="251"/>
      <c r="D206" s="261"/>
      <c r="E206" s="262"/>
      <c r="F206" s="208"/>
      <c r="G206" s="208"/>
    </row>
    <row r="207" spans="1:7" x14ac:dyDescent="0.25">
      <c r="A207" s="219"/>
      <c r="B207" s="221"/>
      <c r="C207" s="251"/>
      <c r="D207" s="261"/>
      <c r="E207" s="262"/>
      <c r="F207" s="208"/>
      <c r="G207" s="208"/>
    </row>
    <row r="208" spans="1:7" x14ac:dyDescent="0.25">
      <c r="A208" s="219"/>
      <c r="B208" s="263"/>
      <c r="C208" s="264"/>
      <c r="D208" s="265"/>
      <c r="E208" s="262"/>
      <c r="F208" s="266"/>
      <c r="G208" s="266"/>
    </row>
    <row r="209" spans="1:7" x14ac:dyDescent="0.25">
      <c r="A209" s="241"/>
      <c r="B209" s="241"/>
      <c r="C209" s="241"/>
      <c r="D209" s="241"/>
      <c r="E209" s="241"/>
      <c r="F209" s="241"/>
      <c r="G209" s="241"/>
    </row>
    <row r="210" spans="1:7" x14ac:dyDescent="0.25">
      <c r="A210" s="219"/>
      <c r="B210" s="219"/>
      <c r="C210" s="207"/>
      <c r="D210" s="219"/>
      <c r="E210" s="219"/>
      <c r="F210" s="246"/>
      <c r="G210" s="246"/>
    </row>
    <row r="211" spans="1:7" x14ac:dyDescent="0.25">
      <c r="A211" s="219"/>
      <c r="B211" s="219"/>
      <c r="C211" s="219"/>
      <c r="D211" s="219"/>
      <c r="E211" s="219"/>
      <c r="F211" s="246"/>
      <c r="G211" s="246"/>
    </row>
    <row r="212" spans="1:7" x14ac:dyDescent="0.25">
      <c r="A212" s="219"/>
      <c r="B212" s="221"/>
      <c r="C212" s="219"/>
      <c r="D212" s="219"/>
      <c r="E212" s="219"/>
      <c r="F212" s="246"/>
      <c r="G212" s="246"/>
    </row>
    <row r="213" spans="1:7" x14ac:dyDescent="0.25">
      <c r="A213" s="219"/>
      <c r="B213" s="219"/>
      <c r="C213" s="251"/>
      <c r="D213" s="261"/>
      <c r="E213" s="219"/>
      <c r="F213" s="208"/>
      <c r="G213" s="208"/>
    </row>
    <row r="214" spans="1:7" x14ac:dyDescent="0.25">
      <c r="A214" s="219"/>
      <c r="B214" s="219"/>
      <c r="C214" s="251"/>
      <c r="D214" s="261"/>
      <c r="E214" s="219"/>
      <c r="F214" s="208"/>
      <c r="G214" s="208"/>
    </row>
    <row r="215" spans="1:7" x14ac:dyDescent="0.25">
      <c r="A215" s="219"/>
      <c r="B215" s="219"/>
      <c r="C215" s="251"/>
      <c r="D215" s="261"/>
      <c r="E215" s="219"/>
      <c r="F215" s="208"/>
      <c r="G215" s="208"/>
    </row>
    <row r="216" spans="1:7" x14ac:dyDescent="0.25">
      <c r="A216" s="219"/>
      <c r="B216" s="219"/>
      <c r="C216" s="251"/>
      <c r="D216" s="261"/>
      <c r="E216" s="219"/>
      <c r="F216" s="208"/>
      <c r="G216" s="208"/>
    </row>
    <row r="217" spans="1:7" x14ac:dyDescent="0.25">
      <c r="A217" s="219"/>
      <c r="B217" s="219"/>
      <c r="C217" s="251"/>
      <c r="D217" s="261"/>
      <c r="E217" s="219"/>
      <c r="F217" s="208"/>
      <c r="G217" s="208"/>
    </row>
    <row r="218" spans="1:7" x14ac:dyDescent="0.25">
      <c r="A218" s="219"/>
      <c r="B218" s="219"/>
      <c r="C218" s="251"/>
      <c r="D218" s="261"/>
      <c r="E218" s="219"/>
      <c r="F218" s="208"/>
      <c r="G218" s="208"/>
    </row>
    <row r="219" spans="1:7" x14ac:dyDescent="0.25">
      <c r="A219" s="219"/>
      <c r="B219" s="219"/>
      <c r="C219" s="251"/>
      <c r="D219" s="261"/>
      <c r="E219" s="219"/>
      <c r="F219" s="208"/>
      <c r="G219" s="208"/>
    </row>
    <row r="220" spans="1:7" x14ac:dyDescent="0.25">
      <c r="A220" s="219"/>
      <c r="B220" s="219"/>
      <c r="C220" s="251"/>
      <c r="D220" s="261"/>
      <c r="E220" s="219"/>
      <c r="F220" s="208"/>
      <c r="G220" s="208"/>
    </row>
    <row r="221" spans="1:7" x14ac:dyDescent="0.25">
      <c r="A221" s="219"/>
      <c r="B221" s="263"/>
      <c r="C221" s="251"/>
      <c r="D221" s="261"/>
      <c r="E221" s="219"/>
      <c r="F221" s="208"/>
      <c r="G221" s="208"/>
    </row>
    <row r="222" spans="1:7" x14ac:dyDescent="0.25">
      <c r="A222" s="219"/>
      <c r="B222" s="247"/>
      <c r="C222" s="251"/>
      <c r="D222" s="261"/>
      <c r="E222" s="219"/>
      <c r="F222" s="208"/>
      <c r="G222" s="208"/>
    </row>
    <row r="223" spans="1:7" x14ac:dyDescent="0.25">
      <c r="A223" s="219"/>
      <c r="B223" s="247"/>
      <c r="C223" s="251"/>
      <c r="D223" s="261"/>
      <c r="E223" s="219"/>
      <c r="F223" s="208"/>
      <c r="G223" s="208"/>
    </row>
    <row r="224" spans="1:7" x14ac:dyDescent="0.25">
      <c r="A224" s="219"/>
      <c r="B224" s="247"/>
      <c r="C224" s="251"/>
      <c r="D224" s="261"/>
      <c r="E224" s="219"/>
      <c r="F224" s="208"/>
      <c r="G224" s="208"/>
    </row>
    <row r="225" spans="1:7" x14ac:dyDescent="0.25">
      <c r="A225" s="219"/>
      <c r="B225" s="247"/>
      <c r="C225" s="251"/>
      <c r="D225" s="261"/>
      <c r="E225" s="219"/>
      <c r="F225" s="208"/>
      <c r="G225" s="208"/>
    </row>
    <row r="226" spans="1:7" x14ac:dyDescent="0.25">
      <c r="A226" s="219"/>
      <c r="B226" s="247"/>
      <c r="C226" s="251"/>
      <c r="D226" s="261"/>
      <c r="E226" s="219"/>
      <c r="F226" s="208"/>
      <c r="G226" s="208"/>
    </row>
    <row r="227" spans="1:7" x14ac:dyDescent="0.25">
      <c r="A227" s="219"/>
      <c r="B227" s="247"/>
      <c r="C227" s="251"/>
      <c r="D227" s="261"/>
      <c r="E227" s="219"/>
      <c r="F227" s="208"/>
      <c r="G227" s="208"/>
    </row>
    <row r="228" spans="1:7" x14ac:dyDescent="0.25">
      <c r="A228" s="219"/>
      <c r="B228" s="247"/>
      <c r="C228" s="219"/>
      <c r="D228" s="219"/>
      <c r="E228" s="219"/>
      <c r="F228" s="208"/>
      <c r="G228" s="208"/>
    </row>
    <row r="229" spans="1:7" x14ac:dyDescent="0.25">
      <c r="A229" s="219"/>
      <c r="B229" s="247"/>
      <c r="C229" s="219"/>
      <c r="D229" s="219"/>
      <c r="E229" s="219"/>
      <c r="F229" s="208"/>
      <c r="G229" s="208"/>
    </row>
    <row r="230" spans="1:7" x14ac:dyDescent="0.25">
      <c r="A230" s="219"/>
      <c r="B230" s="247"/>
      <c r="C230" s="219"/>
      <c r="D230" s="219"/>
      <c r="E230" s="219"/>
      <c r="F230" s="208"/>
      <c r="G230" s="208"/>
    </row>
    <row r="231" spans="1:7" x14ac:dyDescent="0.25">
      <c r="A231" s="241"/>
      <c r="B231" s="241"/>
      <c r="C231" s="241"/>
      <c r="D231" s="241"/>
      <c r="E231" s="241"/>
      <c r="F231" s="241"/>
      <c r="G231" s="241"/>
    </row>
    <row r="232" spans="1:7" x14ac:dyDescent="0.25">
      <c r="A232" s="219"/>
      <c r="B232" s="219"/>
      <c r="C232" s="207"/>
      <c r="D232" s="219"/>
      <c r="E232" s="219"/>
      <c r="F232" s="246"/>
      <c r="G232" s="246"/>
    </row>
    <row r="233" spans="1:7" x14ac:dyDescent="0.25">
      <c r="A233" s="219"/>
      <c r="B233" s="219"/>
      <c r="C233" s="219"/>
      <c r="D233" s="219"/>
      <c r="E233" s="219"/>
      <c r="F233" s="246"/>
      <c r="G233" s="246"/>
    </row>
    <row r="234" spans="1:7" x14ac:dyDescent="0.25">
      <c r="A234" s="219"/>
      <c r="B234" s="221"/>
      <c r="C234" s="219"/>
      <c r="D234" s="219"/>
      <c r="E234" s="219"/>
      <c r="F234" s="246"/>
      <c r="G234" s="246"/>
    </row>
    <row r="235" spans="1:7" x14ac:dyDescent="0.25">
      <c r="A235" s="219"/>
      <c r="B235" s="219"/>
      <c r="C235" s="251"/>
      <c r="D235" s="261"/>
      <c r="E235" s="219"/>
      <c r="F235" s="208"/>
      <c r="G235" s="208"/>
    </row>
    <row r="236" spans="1:7" x14ac:dyDescent="0.25">
      <c r="A236" s="219"/>
      <c r="B236" s="219"/>
      <c r="C236" s="251"/>
      <c r="D236" s="261"/>
      <c r="E236" s="219"/>
      <c r="F236" s="208"/>
      <c r="G236" s="208"/>
    </row>
    <row r="237" spans="1:7" x14ac:dyDescent="0.25">
      <c r="A237" s="219"/>
      <c r="B237" s="219"/>
      <c r="C237" s="251"/>
      <c r="D237" s="261"/>
      <c r="E237" s="219"/>
      <c r="F237" s="208"/>
      <c r="G237" s="208"/>
    </row>
    <row r="238" spans="1:7" x14ac:dyDescent="0.25">
      <c r="A238" s="219"/>
      <c r="B238" s="219"/>
      <c r="C238" s="251"/>
      <c r="D238" s="261"/>
      <c r="E238" s="219"/>
      <c r="F238" s="208"/>
      <c r="G238" s="208"/>
    </row>
    <row r="239" spans="1:7" x14ac:dyDescent="0.25">
      <c r="A239" s="219"/>
      <c r="B239" s="219"/>
      <c r="C239" s="251"/>
      <c r="D239" s="261"/>
      <c r="E239" s="219"/>
      <c r="F239" s="208"/>
      <c r="G239" s="208"/>
    </row>
    <row r="240" spans="1:7" x14ac:dyDescent="0.25">
      <c r="A240" s="219"/>
      <c r="B240" s="219"/>
      <c r="C240" s="251"/>
      <c r="D240" s="261"/>
      <c r="E240" s="219"/>
      <c r="F240" s="208"/>
      <c r="G240" s="208"/>
    </row>
    <row r="241" spans="1:7" x14ac:dyDescent="0.25">
      <c r="A241" s="219"/>
      <c r="B241" s="219"/>
      <c r="C241" s="251"/>
      <c r="D241" s="261"/>
      <c r="E241" s="219"/>
      <c r="F241" s="208"/>
      <c r="G241" s="208"/>
    </row>
    <row r="242" spans="1:7" x14ac:dyDescent="0.25">
      <c r="A242" s="219"/>
      <c r="B242" s="219"/>
      <c r="C242" s="251"/>
      <c r="D242" s="261"/>
      <c r="E242" s="219"/>
      <c r="F242" s="208"/>
      <c r="G242" s="208"/>
    </row>
    <row r="243" spans="1:7" x14ac:dyDescent="0.25">
      <c r="A243" s="219"/>
      <c r="B243" s="263"/>
      <c r="C243" s="251"/>
      <c r="D243" s="261"/>
      <c r="E243" s="219"/>
      <c r="F243" s="208"/>
      <c r="G243" s="208"/>
    </row>
    <row r="244" spans="1:7" x14ac:dyDescent="0.25">
      <c r="A244" s="219"/>
      <c r="B244" s="247"/>
      <c r="C244" s="251"/>
      <c r="D244" s="261"/>
      <c r="E244" s="219"/>
      <c r="F244" s="208"/>
      <c r="G244" s="208"/>
    </row>
    <row r="245" spans="1:7" x14ac:dyDescent="0.25">
      <c r="A245" s="219"/>
      <c r="B245" s="247"/>
      <c r="C245" s="251"/>
      <c r="D245" s="261"/>
      <c r="E245" s="219"/>
      <c r="F245" s="208"/>
      <c r="G245" s="208"/>
    </row>
    <row r="246" spans="1:7" x14ac:dyDescent="0.25">
      <c r="A246" s="219"/>
      <c r="B246" s="247"/>
      <c r="C246" s="251"/>
      <c r="D246" s="261"/>
      <c r="E246" s="219"/>
      <c r="F246" s="208"/>
      <c r="G246" s="208"/>
    </row>
    <row r="247" spans="1:7" x14ac:dyDescent="0.25">
      <c r="A247" s="219"/>
      <c r="B247" s="247"/>
      <c r="C247" s="251"/>
      <c r="D247" s="261"/>
      <c r="E247" s="219"/>
      <c r="F247" s="208"/>
      <c r="G247" s="208"/>
    </row>
    <row r="248" spans="1:7" x14ac:dyDescent="0.25">
      <c r="A248" s="219"/>
      <c r="B248" s="247"/>
      <c r="C248" s="251"/>
      <c r="D248" s="261"/>
      <c r="E248" s="219"/>
      <c r="F248" s="208"/>
      <c r="G248" s="208"/>
    </row>
    <row r="249" spans="1:7" x14ac:dyDescent="0.25">
      <c r="A249" s="219"/>
      <c r="B249" s="247"/>
      <c r="C249" s="251"/>
      <c r="D249" s="261"/>
      <c r="E249" s="219"/>
      <c r="F249" s="208"/>
      <c r="G249" s="208"/>
    </row>
    <row r="250" spans="1:7" x14ac:dyDescent="0.25">
      <c r="A250" s="219"/>
      <c r="B250" s="247"/>
      <c r="C250" s="219"/>
      <c r="D250" s="219"/>
      <c r="E250" s="219"/>
      <c r="F250" s="267"/>
      <c r="G250" s="267"/>
    </row>
    <row r="251" spans="1:7" x14ac:dyDescent="0.25">
      <c r="A251" s="219"/>
      <c r="B251" s="247"/>
      <c r="C251" s="219"/>
      <c r="D251" s="219"/>
      <c r="E251" s="219"/>
      <c r="F251" s="267"/>
      <c r="G251" s="267"/>
    </row>
    <row r="252" spans="1:7" x14ac:dyDescent="0.25">
      <c r="A252" s="219"/>
      <c r="B252" s="247"/>
      <c r="C252" s="219"/>
      <c r="D252" s="219"/>
      <c r="E252" s="219"/>
      <c r="F252" s="267"/>
      <c r="G252" s="267"/>
    </row>
    <row r="253" spans="1:7" x14ac:dyDescent="0.25">
      <c r="A253" s="241"/>
      <c r="B253" s="241"/>
      <c r="C253" s="241"/>
      <c r="D253" s="241"/>
      <c r="E253" s="241"/>
      <c r="F253" s="241"/>
      <c r="G253" s="241"/>
    </row>
    <row r="254" spans="1:7" x14ac:dyDescent="0.25">
      <c r="A254" s="219"/>
      <c r="B254" s="219"/>
      <c r="C254" s="207"/>
      <c r="D254" s="219"/>
      <c r="E254" s="262"/>
      <c r="F254" s="262"/>
      <c r="G254" s="262"/>
    </row>
    <row r="255" spans="1:7" x14ac:dyDescent="0.25">
      <c r="A255" s="219"/>
      <c r="B255" s="219"/>
      <c r="C255" s="207"/>
      <c r="D255" s="219"/>
      <c r="E255" s="262"/>
      <c r="F255" s="262"/>
      <c r="G255" s="218"/>
    </row>
    <row r="256" spans="1:7" x14ac:dyDescent="0.25">
      <c r="A256" s="219"/>
      <c r="B256" s="219"/>
      <c r="C256" s="207"/>
      <c r="D256" s="219"/>
      <c r="E256" s="262"/>
      <c r="F256" s="262"/>
      <c r="G256" s="218"/>
    </row>
    <row r="257" spans="1:7" x14ac:dyDescent="0.25">
      <c r="A257" s="219"/>
      <c r="B257" s="221"/>
      <c r="C257" s="207"/>
      <c r="D257" s="220"/>
      <c r="E257" s="220"/>
      <c r="F257" s="228"/>
      <c r="G257" s="228"/>
    </row>
    <row r="258" spans="1:7" x14ac:dyDescent="0.25">
      <c r="A258" s="219"/>
      <c r="B258" s="219"/>
      <c r="C258" s="207"/>
      <c r="D258" s="219"/>
      <c r="E258" s="262"/>
      <c r="F258" s="262"/>
      <c r="G258" s="218"/>
    </row>
    <row r="259" spans="1:7" x14ac:dyDescent="0.25">
      <c r="A259" s="219"/>
      <c r="B259" s="247"/>
      <c r="C259" s="207"/>
      <c r="D259" s="219"/>
      <c r="E259" s="262"/>
      <c r="F259" s="262"/>
      <c r="G259" s="218"/>
    </row>
    <row r="260" spans="1:7" x14ac:dyDescent="0.25">
      <c r="A260" s="219"/>
      <c r="B260" s="247"/>
      <c r="C260" s="268"/>
      <c r="D260" s="219"/>
      <c r="E260" s="262"/>
      <c r="F260" s="262"/>
      <c r="G260" s="218"/>
    </row>
    <row r="261" spans="1:7" x14ac:dyDescent="0.25">
      <c r="A261" s="219"/>
      <c r="B261" s="247"/>
      <c r="C261" s="207"/>
      <c r="D261" s="219"/>
      <c r="E261" s="262"/>
      <c r="F261" s="262"/>
      <c r="G261" s="218"/>
    </row>
    <row r="262" spans="1:7" x14ac:dyDescent="0.25">
      <c r="A262" s="219"/>
      <c r="B262" s="247"/>
      <c r="C262" s="207"/>
      <c r="D262" s="219"/>
      <c r="E262" s="262"/>
      <c r="F262" s="262"/>
      <c r="G262" s="218"/>
    </row>
    <row r="263" spans="1:7" x14ac:dyDescent="0.25">
      <c r="A263" s="219"/>
      <c r="B263" s="247"/>
      <c r="C263" s="207"/>
      <c r="D263" s="219"/>
      <c r="E263" s="262"/>
      <c r="F263" s="262"/>
      <c r="G263" s="218"/>
    </row>
    <row r="264" spans="1:7" x14ac:dyDescent="0.25">
      <c r="A264" s="219"/>
      <c r="B264" s="247"/>
      <c r="C264" s="207"/>
      <c r="D264" s="219"/>
      <c r="E264" s="262"/>
      <c r="F264" s="262"/>
      <c r="G264" s="218"/>
    </row>
    <row r="265" spans="1:7" x14ac:dyDescent="0.25">
      <c r="A265" s="219"/>
      <c r="B265" s="247"/>
      <c r="C265" s="207"/>
      <c r="D265" s="219"/>
      <c r="E265" s="262"/>
      <c r="F265" s="262"/>
      <c r="G265" s="218"/>
    </row>
    <row r="266" spans="1:7" x14ac:dyDescent="0.25">
      <c r="A266" s="219"/>
      <c r="B266" s="247"/>
      <c r="C266" s="207"/>
      <c r="D266" s="219"/>
      <c r="E266" s="262"/>
      <c r="F266" s="262"/>
      <c r="G266" s="218"/>
    </row>
    <row r="267" spans="1:7" x14ac:dyDescent="0.25">
      <c r="A267" s="219"/>
      <c r="B267" s="247"/>
      <c r="C267" s="207"/>
      <c r="D267" s="219"/>
      <c r="E267" s="262"/>
      <c r="F267" s="262"/>
      <c r="G267" s="218"/>
    </row>
    <row r="268" spans="1:7" x14ac:dyDescent="0.25">
      <c r="A268" s="219"/>
      <c r="B268" s="247"/>
      <c r="C268" s="207"/>
      <c r="D268" s="219"/>
      <c r="E268" s="262"/>
      <c r="F268" s="262"/>
      <c r="G268" s="218"/>
    </row>
    <row r="269" spans="1:7" x14ac:dyDescent="0.25">
      <c r="A269" s="219"/>
      <c r="B269" s="247"/>
      <c r="C269" s="207"/>
      <c r="D269" s="219"/>
      <c r="E269" s="262"/>
      <c r="F269" s="262"/>
      <c r="G269" s="218"/>
    </row>
    <row r="270" spans="1:7" x14ac:dyDescent="0.25">
      <c r="A270" s="241"/>
      <c r="B270" s="241"/>
      <c r="C270" s="241"/>
      <c r="D270" s="241"/>
      <c r="E270" s="241"/>
      <c r="F270" s="241"/>
      <c r="G270" s="241"/>
    </row>
    <row r="271" spans="1:7" x14ac:dyDescent="0.25">
      <c r="A271" s="219"/>
      <c r="B271" s="219"/>
      <c r="C271" s="207"/>
      <c r="D271" s="219"/>
      <c r="E271" s="218"/>
      <c r="F271" s="218"/>
      <c r="G271" s="218"/>
    </row>
    <row r="272" spans="1:7" x14ac:dyDescent="0.25">
      <c r="A272" s="219"/>
      <c r="B272" s="219"/>
      <c r="C272" s="207"/>
      <c r="D272" s="219"/>
      <c r="E272" s="218"/>
      <c r="F272" s="218"/>
      <c r="G272" s="218"/>
    </row>
    <row r="273" spans="1:7" x14ac:dyDescent="0.25">
      <c r="A273" s="219"/>
      <c r="B273" s="219"/>
      <c r="C273" s="207"/>
      <c r="D273" s="219"/>
      <c r="E273" s="218"/>
      <c r="F273" s="218"/>
      <c r="G273" s="218"/>
    </row>
    <row r="274" spans="1:7" x14ac:dyDescent="0.25">
      <c r="A274" s="219"/>
      <c r="B274" s="219"/>
      <c r="C274" s="207"/>
      <c r="D274" s="219"/>
      <c r="E274" s="218"/>
      <c r="F274" s="218"/>
      <c r="G274" s="218"/>
    </row>
    <row r="275" spans="1:7" x14ac:dyDescent="0.25">
      <c r="A275" s="219"/>
      <c r="B275" s="219"/>
      <c r="C275" s="207"/>
      <c r="D275" s="219"/>
      <c r="E275" s="218"/>
      <c r="F275" s="218"/>
      <c r="G275" s="218"/>
    </row>
    <row r="276" spans="1:7" x14ac:dyDescent="0.25">
      <c r="A276" s="219"/>
      <c r="B276" s="219"/>
      <c r="C276" s="207"/>
      <c r="D276" s="219"/>
      <c r="E276" s="218"/>
      <c r="F276" s="218"/>
      <c r="G276" s="218"/>
    </row>
    <row r="277" spans="1:7" x14ac:dyDescent="0.25">
      <c r="A277" s="241"/>
      <c r="B277" s="241"/>
      <c r="C277" s="241"/>
      <c r="D277" s="241"/>
      <c r="E277" s="241"/>
      <c r="F277" s="241"/>
      <c r="G277" s="241"/>
    </row>
    <row r="278" spans="1:7" x14ac:dyDescent="0.25">
      <c r="A278" s="219"/>
      <c r="B278" s="221"/>
      <c r="C278" s="219"/>
      <c r="D278" s="219"/>
      <c r="E278" s="222"/>
      <c r="F278" s="222"/>
      <c r="G278" s="222"/>
    </row>
    <row r="279" spans="1:7" x14ac:dyDescent="0.25">
      <c r="A279" s="219"/>
      <c r="B279" s="221"/>
      <c r="C279" s="219"/>
      <c r="D279" s="219"/>
      <c r="E279" s="222"/>
      <c r="F279" s="222"/>
      <c r="G279" s="222"/>
    </row>
    <row r="280" spans="1:7" x14ac:dyDescent="0.25">
      <c r="A280" s="219"/>
      <c r="B280" s="221"/>
      <c r="C280" s="219"/>
      <c r="D280" s="219"/>
      <c r="E280" s="222"/>
      <c r="F280" s="222"/>
      <c r="G280" s="222"/>
    </row>
    <row r="281" spans="1:7" x14ac:dyDescent="0.25">
      <c r="A281" s="219"/>
      <c r="B281" s="221"/>
      <c r="C281" s="219"/>
      <c r="D281" s="219"/>
      <c r="E281" s="222"/>
      <c r="F281" s="222"/>
      <c r="G281" s="222"/>
    </row>
    <row r="282" spans="1:7" x14ac:dyDescent="0.25">
      <c r="A282" s="219"/>
      <c r="B282" s="221"/>
      <c r="C282" s="219"/>
      <c r="D282" s="219"/>
      <c r="E282" s="222"/>
      <c r="F282" s="222"/>
      <c r="G282" s="222"/>
    </row>
    <row r="283" spans="1:7" x14ac:dyDescent="0.25">
      <c r="A283" s="219"/>
      <c r="B283" s="221"/>
      <c r="C283" s="219"/>
      <c r="D283" s="219"/>
      <c r="E283" s="222"/>
      <c r="F283" s="222"/>
      <c r="G283" s="222"/>
    </row>
    <row r="284" spans="1:7" x14ac:dyDescent="0.25">
      <c r="A284" s="219"/>
      <c r="B284" s="221"/>
      <c r="C284" s="219"/>
      <c r="D284" s="219"/>
      <c r="E284" s="222"/>
      <c r="F284" s="222"/>
      <c r="G284" s="222"/>
    </row>
    <row r="285" spans="1:7" x14ac:dyDescent="0.25">
      <c r="A285" s="219"/>
      <c r="B285" s="221"/>
      <c r="C285" s="219"/>
      <c r="D285" s="219"/>
      <c r="E285" s="222"/>
      <c r="F285" s="222"/>
      <c r="G285" s="222"/>
    </row>
    <row r="286" spans="1:7" x14ac:dyDescent="0.25">
      <c r="A286" s="219"/>
      <c r="B286" s="221"/>
      <c r="C286" s="219"/>
      <c r="D286" s="219"/>
      <c r="E286" s="222"/>
      <c r="F286" s="222"/>
      <c r="G286" s="222"/>
    </row>
    <row r="287" spans="1:7" x14ac:dyDescent="0.25">
      <c r="A287" s="219"/>
      <c r="B287" s="221"/>
      <c r="C287" s="219"/>
      <c r="D287" s="219"/>
      <c r="E287" s="222"/>
      <c r="F287" s="222"/>
      <c r="G287" s="222"/>
    </row>
    <row r="288" spans="1:7" x14ac:dyDescent="0.25">
      <c r="A288" s="219"/>
      <c r="B288" s="221"/>
      <c r="C288" s="219"/>
      <c r="D288" s="219"/>
      <c r="E288" s="222"/>
      <c r="F288" s="222"/>
      <c r="G288" s="222"/>
    </row>
    <row r="289" spans="1:7" x14ac:dyDescent="0.25">
      <c r="A289" s="219"/>
      <c r="B289" s="221"/>
      <c r="C289" s="219"/>
      <c r="D289" s="219"/>
      <c r="E289" s="222"/>
      <c r="F289" s="222"/>
      <c r="G289" s="222"/>
    </row>
    <row r="290" spans="1:7" x14ac:dyDescent="0.25">
      <c r="A290" s="219"/>
      <c r="B290" s="221"/>
      <c r="C290" s="219"/>
      <c r="D290" s="219"/>
      <c r="E290" s="222"/>
      <c r="F290" s="222"/>
      <c r="G290" s="222"/>
    </row>
    <row r="291" spans="1:7" x14ac:dyDescent="0.25">
      <c r="A291" s="219"/>
      <c r="B291" s="221"/>
      <c r="C291" s="219"/>
      <c r="D291" s="219"/>
      <c r="E291" s="222"/>
      <c r="F291" s="222"/>
      <c r="G291" s="222"/>
    </row>
    <row r="292" spans="1:7" x14ac:dyDescent="0.25">
      <c r="A292" s="219"/>
      <c r="B292" s="221"/>
      <c r="C292" s="219"/>
      <c r="D292" s="219"/>
      <c r="E292" s="222"/>
      <c r="F292" s="222"/>
      <c r="G292" s="222"/>
    </row>
    <row r="293" spans="1:7" x14ac:dyDescent="0.25">
      <c r="A293" s="219"/>
      <c r="B293" s="221"/>
      <c r="C293" s="219"/>
      <c r="D293" s="219"/>
      <c r="E293" s="222"/>
      <c r="F293" s="222"/>
      <c r="G293" s="222"/>
    </row>
    <row r="294" spans="1:7" x14ac:dyDescent="0.25">
      <c r="A294" s="219"/>
      <c r="B294" s="221"/>
      <c r="C294" s="219"/>
      <c r="D294" s="219"/>
      <c r="E294" s="222"/>
      <c r="F294" s="222"/>
      <c r="G294" s="222"/>
    </row>
    <row r="295" spans="1:7" x14ac:dyDescent="0.25">
      <c r="A295" s="219"/>
      <c r="B295" s="221"/>
      <c r="C295" s="219"/>
      <c r="D295" s="219"/>
      <c r="E295" s="222"/>
      <c r="F295" s="222"/>
      <c r="G295" s="222"/>
    </row>
    <row r="296" spans="1:7" x14ac:dyDescent="0.25">
      <c r="A296" s="219"/>
      <c r="B296" s="221"/>
      <c r="C296" s="219"/>
      <c r="D296" s="219"/>
      <c r="E296" s="222"/>
      <c r="F296" s="222"/>
      <c r="G296" s="222"/>
    </row>
    <row r="297" spans="1:7" x14ac:dyDescent="0.25">
      <c r="A297" s="219"/>
      <c r="B297" s="221"/>
      <c r="C297" s="219"/>
      <c r="D297" s="219"/>
      <c r="E297" s="222"/>
      <c r="F297" s="222"/>
      <c r="G297" s="222"/>
    </row>
    <row r="298" spans="1:7" x14ac:dyDescent="0.25">
      <c r="A298" s="219"/>
      <c r="B298" s="221"/>
      <c r="C298" s="219"/>
      <c r="D298" s="219"/>
      <c r="E298" s="222"/>
      <c r="F298" s="222"/>
      <c r="G298" s="222"/>
    </row>
    <row r="299" spans="1:7" x14ac:dyDescent="0.25">
      <c r="A299" s="219"/>
      <c r="B299" s="221"/>
      <c r="C299" s="219"/>
      <c r="D299" s="219"/>
      <c r="E299" s="222"/>
      <c r="F299" s="222"/>
      <c r="G299" s="222"/>
    </row>
    <row r="300" spans="1:7" x14ac:dyDescent="0.25">
      <c r="A300" s="241"/>
      <c r="B300" s="241"/>
      <c r="C300" s="241"/>
      <c r="D300" s="241"/>
      <c r="E300" s="241"/>
      <c r="F300" s="241"/>
      <c r="G300" s="241"/>
    </row>
    <row r="301" spans="1:7" x14ac:dyDescent="0.25">
      <c r="A301" s="219"/>
      <c r="B301" s="221"/>
      <c r="C301" s="219"/>
      <c r="D301" s="219"/>
      <c r="E301" s="222"/>
      <c r="F301" s="222"/>
      <c r="G301" s="222"/>
    </row>
    <row r="302" spans="1:7" x14ac:dyDescent="0.25">
      <c r="A302" s="219"/>
      <c r="B302" s="221"/>
      <c r="C302" s="219"/>
      <c r="D302" s="219"/>
      <c r="E302" s="222"/>
      <c r="F302" s="222"/>
      <c r="G302" s="222"/>
    </row>
    <row r="303" spans="1:7" x14ac:dyDescent="0.25">
      <c r="A303" s="219"/>
      <c r="B303" s="221"/>
      <c r="C303" s="219"/>
      <c r="D303" s="219"/>
      <c r="E303" s="222"/>
      <c r="F303" s="222"/>
      <c r="G303" s="222"/>
    </row>
    <row r="304" spans="1:7" x14ac:dyDescent="0.25">
      <c r="A304" s="219"/>
      <c r="B304" s="221"/>
      <c r="C304" s="219"/>
      <c r="D304" s="219"/>
      <c r="E304" s="222"/>
      <c r="F304" s="222"/>
      <c r="G304" s="222"/>
    </row>
    <row r="305" spans="1:7" x14ac:dyDescent="0.25">
      <c r="A305" s="219"/>
      <c r="B305" s="221"/>
      <c r="C305" s="219"/>
      <c r="D305" s="219"/>
      <c r="E305" s="222"/>
      <c r="F305" s="222"/>
      <c r="G305" s="222"/>
    </row>
    <row r="306" spans="1:7" x14ac:dyDescent="0.25">
      <c r="A306" s="219"/>
      <c r="B306" s="221"/>
      <c r="C306" s="219"/>
      <c r="D306" s="219"/>
      <c r="E306" s="222"/>
      <c r="F306" s="222"/>
      <c r="G306" s="222"/>
    </row>
    <row r="307" spans="1:7" x14ac:dyDescent="0.25">
      <c r="A307" s="219"/>
      <c r="B307" s="221"/>
      <c r="C307" s="219"/>
      <c r="D307" s="219"/>
      <c r="E307" s="222"/>
      <c r="F307" s="222"/>
      <c r="G307" s="222"/>
    </row>
    <row r="308" spans="1:7" x14ac:dyDescent="0.25">
      <c r="A308" s="219"/>
      <c r="B308" s="221"/>
      <c r="C308" s="219"/>
      <c r="D308" s="219"/>
      <c r="E308" s="222"/>
      <c r="F308" s="222"/>
      <c r="G308" s="222"/>
    </row>
    <row r="309" spans="1:7" x14ac:dyDescent="0.25">
      <c r="A309" s="219"/>
      <c r="B309" s="221"/>
      <c r="C309" s="219"/>
      <c r="D309" s="219"/>
      <c r="E309" s="222"/>
      <c r="F309" s="222"/>
      <c r="G309" s="222"/>
    </row>
    <row r="310" spans="1:7" x14ac:dyDescent="0.25">
      <c r="A310" s="219"/>
      <c r="B310" s="221"/>
      <c r="C310" s="219"/>
      <c r="D310" s="219"/>
      <c r="E310" s="222"/>
      <c r="F310" s="222"/>
      <c r="G310" s="222"/>
    </row>
    <row r="311" spans="1:7" x14ac:dyDescent="0.25">
      <c r="A311" s="219"/>
      <c r="B311" s="221"/>
      <c r="C311" s="219"/>
      <c r="D311" s="219"/>
      <c r="E311" s="222"/>
      <c r="F311" s="222"/>
      <c r="G311" s="222"/>
    </row>
    <row r="312" spans="1:7" x14ac:dyDescent="0.25">
      <c r="A312" s="219"/>
      <c r="B312" s="221"/>
      <c r="C312" s="219"/>
      <c r="D312" s="219"/>
      <c r="E312" s="222"/>
      <c r="F312" s="222"/>
      <c r="G312" s="222"/>
    </row>
    <row r="313" spans="1:7" x14ac:dyDescent="0.25">
      <c r="A313" s="219"/>
      <c r="B313" s="221"/>
      <c r="C313" s="219"/>
      <c r="D313" s="219"/>
      <c r="E313" s="222"/>
      <c r="F313" s="222"/>
      <c r="G313" s="222"/>
    </row>
    <row r="314" spans="1:7" x14ac:dyDescent="0.25">
      <c r="A314" s="241"/>
      <c r="B314" s="241"/>
      <c r="C314" s="241"/>
      <c r="D314" s="241"/>
      <c r="E314" s="241"/>
      <c r="F314" s="241"/>
      <c r="G314" s="241"/>
    </row>
    <row r="315" spans="1:7" x14ac:dyDescent="0.25">
      <c r="A315" s="219"/>
      <c r="B315" s="221"/>
      <c r="C315" s="219"/>
      <c r="D315" s="219"/>
      <c r="E315" s="222"/>
      <c r="F315" s="222"/>
      <c r="G315" s="222"/>
    </row>
    <row r="316" spans="1:7" x14ac:dyDescent="0.25">
      <c r="A316" s="219"/>
      <c r="B316" s="217"/>
      <c r="C316" s="219"/>
      <c r="D316" s="219"/>
      <c r="E316" s="222"/>
      <c r="F316" s="222"/>
      <c r="G316" s="222"/>
    </row>
    <row r="317" spans="1:7" x14ac:dyDescent="0.25">
      <c r="A317" s="219"/>
      <c r="B317" s="221"/>
      <c r="C317" s="219"/>
      <c r="D317" s="219"/>
      <c r="E317" s="222"/>
      <c r="F317" s="222"/>
      <c r="G317" s="222"/>
    </row>
    <row r="318" spans="1:7" x14ac:dyDescent="0.25">
      <c r="A318" s="219"/>
      <c r="B318" s="221"/>
      <c r="C318" s="219"/>
      <c r="D318" s="219"/>
      <c r="E318" s="222"/>
      <c r="F318" s="222"/>
      <c r="G318" s="222"/>
    </row>
    <row r="319" spans="1:7" x14ac:dyDescent="0.25">
      <c r="A319" s="219"/>
      <c r="B319" s="221"/>
      <c r="C319" s="219"/>
      <c r="D319" s="219"/>
      <c r="E319" s="222"/>
      <c r="F319" s="222"/>
      <c r="G319" s="222"/>
    </row>
    <row r="320" spans="1:7" x14ac:dyDescent="0.25">
      <c r="A320" s="219"/>
      <c r="B320" s="221"/>
      <c r="C320" s="219"/>
      <c r="D320" s="219"/>
      <c r="E320" s="222"/>
      <c r="F320" s="222"/>
      <c r="G320" s="222"/>
    </row>
    <row r="321" spans="1:7" x14ac:dyDescent="0.25">
      <c r="A321" s="219"/>
      <c r="B321" s="221"/>
      <c r="C321" s="219"/>
      <c r="D321" s="219"/>
      <c r="E321" s="222"/>
      <c r="F321" s="222"/>
      <c r="G321" s="222"/>
    </row>
    <row r="322" spans="1:7" x14ac:dyDescent="0.25">
      <c r="A322" s="219"/>
      <c r="B322" s="221"/>
      <c r="C322" s="219"/>
      <c r="D322" s="219"/>
      <c r="E322" s="222"/>
      <c r="F322" s="222"/>
      <c r="G322" s="222"/>
    </row>
    <row r="323" spans="1:7" x14ac:dyDescent="0.25">
      <c r="A323" s="219"/>
      <c r="B323" s="221"/>
      <c r="C323" s="219"/>
      <c r="D323" s="219"/>
      <c r="E323" s="222"/>
      <c r="F323" s="222"/>
      <c r="G323" s="222"/>
    </row>
    <row r="324" spans="1:7" x14ac:dyDescent="0.25">
      <c r="A324" s="241"/>
      <c r="B324" s="241"/>
      <c r="C324" s="241"/>
      <c r="D324" s="241"/>
      <c r="E324" s="241"/>
      <c r="F324" s="241"/>
      <c r="G324" s="241"/>
    </row>
    <row r="325" spans="1:7" x14ac:dyDescent="0.25">
      <c r="A325" s="219"/>
      <c r="B325" s="221"/>
      <c r="C325" s="219"/>
      <c r="D325" s="219"/>
      <c r="E325" s="222"/>
      <c r="F325" s="222"/>
      <c r="G325" s="222"/>
    </row>
    <row r="326" spans="1:7" x14ac:dyDescent="0.25">
      <c r="A326" s="219"/>
      <c r="B326" s="217"/>
      <c r="C326" s="219"/>
      <c r="D326" s="219"/>
      <c r="E326" s="222"/>
      <c r="F326" s="222"/>
      <c r="G326" s="222"/>
    </row>
    <row r="327" spans="1:7" x14ac:dyDescent="0.25">
      <c r="A327" s="219"/>
      <c r="B327" s="221"/>
      <c r="C327" s="219"/>
      <c r="D327" s="219"/>
      <c r="E327" s="222"/>
      <c r="F327" s="222"/>
      <c r="G327" s="222"/>
    </row>
    <row r="328" spans="1:7" x14ac:dyDescent="0.25">
      <c r="A328" s="219"/>
      <c r="B328" s="219"/>
      <c r="C328" s="219"/>
      <c r="D328" s="219"/>
      <c r="E328" s="222"/>
      <c r="F328" s="222"/>
      <c r="G328" s="222"/>
    </row>
    <row r="329" spans="1:7" x14ac:dyDescent="0.25">
      <c r="A329" s="219"/>
      <c r="B329" s="221"/>
      <c r="C329" s="219"/>
      <c r="D329" s="219"/>
      <c r="E329" s="222"/>
      <c r="F329" s="222"/>
      <c r="G329" s="222"/>
    </row>
    <row r="330" spans="1:7" x14ac:dyDescent="0.25">
      <c r="A330" s="219"/>
      <c r="B330" s="219"/>
      <c r="C330" s="207"/>
      <c r="D330" s="219"/>
      <c r="E330" s="218"/>
      <c r="F330" s="218"/>
      <c r="G330" s="218"/>
    </row>
    <row r="331" spans="1:7" x14ac:dyDescent="0.25">
      <c r="A331" s="219"/>
      <c r="B331" s="219"/>
      <c r="C331" s="207"/>
      <c r="D331" s="219"/>
      <c r="E331" s="218"/>
      <c r="F331" s="218"/>
      <c r="G331" s="218"/>
    </row>
    <row r="332" spans="1:7" x14ac:dyDescent="0.25">
      <c r="A332" s="219"/>
      <c r="B332" s="219"/>
      <c r="C332" s="207"/>
      <c r="D332" s="219"/>
      <c r="E332" s="218"/>
      <c r="F332" s="218"/>
      <c r="G332" s="218"/>
    </row>
    <row r="333" spans="1:7" x14ac:dyDescent="0.25">
      <c r="A333" s="219"/>
      <c r="B333" s="219"/>
      <c r="C333" s="207"/>
      <c r="D333" s="219"/>
      <c r="E333" s="218"/>
      <c r="F333" s="218"/>
      <c r="G333" s="218"/>
    </row>
    <row r="334" spans="1:7" x14ac:dyDescent="0.25">
      <c r="A334" s="219"/>
      <c r="B334" s="219"/>
      <c r="C334" s="207"/>
      <c r="D334" s="219"/>
      <c r="E334" s="218"/>
      <c r="F334" s="218"/>
      <c r="G334" s="218"/>
    </row>
    <row r="335" spans="1:7" x14ac:dyDescent="0.25">
      <c r="A335" s="219"/>
      <c r="B335" s="219"/>
      <c r="C335" s="207"/>
      <c r="D335" s="219"/>
      <c r="E335" s="218"/>
      <c r="F335" s="218"/>
      <c r="G335" s="218"/>
    </row>
    <row r="336" spans="1:7" x14ac:dyDescent="0.25">
      <c r="A336" s="219"/>
      <c r="B336" s="219"/>
      <c r="C336" s="207"/>
      <c r="D336" s="219"/>
      <c r="E336" s="218"/>
      <c r="F336" s="218"/>
      <c r="G336" s="218"/>
    </row>
    <row r="337" spans="1:7" x14ac:dyDescent="0.25">
      <c r="A337" s="219"/>
      <c r="B337" s="219"/>
      <c r="C337" s="207"/>
      <c r="D337" s="219"/>
      <c r="E337" s="218"/>
      <c r="F337" s="218"/>
      <c r="G337" s="218"/>
    </row>
    <row r="338" spans="1:7" x14ac:dyDescent="0.25">
      <c r="A338" s="219"/>
      <c r="B338" s="219"/>
      <c r="C338" s="207"/>
      <c r="D338" s="219"/>
      <c r="E338" s="218"/>
      <c r="F338" s="218"/>
      <c r="G338" s="218"/>
    </row>
    <row r="339" spans="1:7" x14ac:dyDescent="0.25">
      <c r="A339" s="219"/>
      <c r="B339" s="219"/>
      <c r="C339" s="207"/>
      <c r="D339" s="219"/>
      <c r="E339" s="218"/>
      <c r="F339" s="218"/>
      <c r="G339" s="218"/>
    </row>
    <row r="340" spans="1:7" x14ac:dyDescent="0.25">
      <c r="A340" s="219"/>
      <c r="B340" s="219"/>
      <c r="C340" s="207"/>
      <c r="D340" s="219"/>
      <c r="E340" s="218"/>
      <c r="F340" s="218"/>
      <c r="G340" s="218"/>
    </row>
    <row r="341" spans="1:7" x14ac:dyDescent="0.25">
      <c r="A341" s="219"/>
      <c r="B341" s="219"/>
      <c r="C341" s="207"/>
      <c r="D341" s="219"/>
      <c r="E341" s="218"/>
      <c r="F341" s="218"/>
      <c r="G341" s="218"/>
    </row>
    <row r="342" spans="1:7" x14ac:dyDescent="0.25">
      <c r="A342" s="219"/>
      <c r="B342" s="219"/>
      <c r="C342" s="207"/>
      <c r="D342" s="219"/>
      <c r="E342" s="218"/>
      <c r="F342" s="218"/>
      <c r="G342" s="218"/>
    </row>
    <row r="343" spans="1:7" x14ac:dyDescent="0.25">
      <c r="A343" s="219"/>
      <c r="B343" s="219"/>
      <c r="C343" s="207"/>
      <c r="D343" s="219"/>
      <c r="E343" s="218"/>
      <c r="F343" s="218"/>
      <c r="G343" s="218"/>
    </row>
    <row r="344" spans="1:7" x14ac:dyDescent="0.25">
      <c r="A344" s="219"/>
      <c r="B344" s="219"/>
      <c r="C344" s="207"/>
      <c r="D344" s="219"/>
      <c r="E344" s="218"/>
      <c r="F344" s="218"/>
      <c r="G344" s="218"/>
    </row>
    <row r="345" spans="1:7" x14ac:dyDescent="0.25">
      <c r="A345" s="219"/>
      <c r="B345" s="219"/>
      <c r="C345" s="207"/>
      <c r="D345" s="219"/>
      <c r="E345" s="218"/>
      <c r="F345" s="218"/>
      <c r="G345" s="218"/>
    </row>
    <row r="346" spans="1:7" x14ac:dyDescent="0.25">
      <c r="A346" s="219"/>
      <c r="B346" s="219"/>
      <c r="C346" s="207"/>
      <c r="D346" s="219"/>
      <c r="E346" s="218"/>
      <c r="F346" s="218"/>
      <c r="G346" s="218"/>
    </row>
    <row r="347" spans="1:7" x14ac:dyDescent="0.25">
      <c r="A347" s="219"/>
      <c r="B347" s="219"/>
      <c r="C347" s="207"/>
      <c r="D347" s="219"/>
      <c r="E347" s="218"/>
      <c r="F347" s="218"/>
      <c r="G347" s="218"/>
    </row>
    <row r="348" spans="1:7" x14ac:dyDescent="0.25">
      <c r="A348" s="219"/>
      <c r="B348" s="219"/>
      <c r="C348" s="207"/>
      <c r="D348" s="219"/>
      <c r="E348" s="218"/>
      <c r="F348" s="218"/>
      <c r="G348" s="218"/>
    </row>
    <row r="349" spans="1:7" x14ac:dyDescent="0.25">
      <c r="A349" s="219"/>
      <c r="B349" s="219"/>
      <c r="C349" s="207"/>
      <c r="D349" s="219"/>
      <c r="E349" s="218"/>
      <c r="F349" s="218"/>
      <c r="G349" s="218"/>
    </row>
    <row r="350" spans="1:7" x14ac:dyDescent="0.25">
      <c r="A350" s="219"/>
      <c r="B350" s="219"/>
      <c r="C350" s="207"/>
      <c r="D350" s="219"/>
      <c r="E350" s="218"/>
      <c r="F350" s="218"/>
      <c r="G350" s="218"/>
    </row>
    <row r="351" spans="1:7" x14ac:dyDescent="0.25">
      <c r="A351" s="219"/>
      <c r="B351" s="219"/>
      <c r="C351" s="207"/>
      <c r="D351" s="219"/>
      <c r="E351" s="218"/>
      <c r="F351" s="218"/>
      <c r="G351" s="218"/>
    </row>
    <row r="352" spans="1:7" x14ac:dyDescent="0.25">
      <c r="A352" s="219"/>
      <c r="B352" s="219"/>
      <c r="C352" s="207"/>
      <c r="D352" s="219"/>
      <c r="E352" s="218"/>
      <c r="F352" s="218"/>
      <c r="G352" s="218"/>
    </row>
    <row r="353" spans="1:7" x14ac:dyDescent="0.25">
      <c r="A353" s="219"/>
      <c r="B353" s="219"/>
      <c r="C353" s="207"/>
      <c r="D353" s="219"/>
      <c r="E353" s="218"/>
      <c r="F353" s="218"/>
      <c r="G353" s="218"/>
    </row>
    <row r="354" spans="1:7" x14ac:dyDescent="0.25">
      <c r="A354" s="219"/>
      <c r="B354" s="219"/>
      <c r="C354" s="207"/>
      <c r="D354" s="219"/>
      <c r="E354" s="218"/>
      <c r="F354" s="218"/>
      <c r="G354" s="218"/>
    </row>
    <row r="355" spans="1:7" x14ac:dyDescent="0.25">
      <c r="A355" s="219"/>
      <c r="B355" s="219"/>
      <c r="C355" s="207"/>
      <c r="D355" s="219"/>
      <c r="E355" s="218"/>
      <c r="F355" s="218"/>
      <c r="G355" s="218"/>
    </row>
    <row r="356" spans="1:7" x14ac:dyDescent="0.25">
      <c r="A356" s="219"/>
      <c r="B356" s="219"/>
      <c r="C356" s="207"/>
      <c r="D356" s="219"/>
      <c r="E356" s="218"/>
      <c r="F356" s="218"/>
      <c r="G356" s="218"/>
    </row>
    <row r="357" spans="1:7" x14ac:dyDescent="0.25">
      <c r="A357" s="219"/>
      <c r="B357" s="219"/>
      <c r="C357" s="207"/>
      <c r="D357" s="219"/>
      <c r="E357" s="218"/>
      <c r="F357" s="218"/>
      <c r="G357" s="218"/>
    </row>
    <row r="358" spans="1:7" x14ac:dyDescent="0.25">
      <c r="A358" s="219"/>
      <c r="B358" s="219"/>
      <c r="C358" s="207"/>
      <c r="D358" s="219"/>
      <c r="E358" s="218"/>
      <c r="F358" s="218"/>
      <c r="G358" s="218"/>
    </row>
    <row r="359" spans="1:7" x14ac:dyDescent="0.25">
      <c r="A359" s="219"/>
      <c r="B359" s="219"/>
      <c r="C359" s="207"/>
      <c r="D359" s="219"/>
      <c r="E359" s="218"/>
      <c r="F359" s="218"/>
      <c r="G359" s="218"/>
    </row>
    <row r="360" spans="1:7" x14ac:dyDescent="0.25">
      <c r="A360" s="219"/>
      <c r="B360" s="219"/>
      <c r="C360" s="207"/>
      <c r="D360" s="219"/>
      <c r="E360" s="218"/>
      <c r="F360" s="218"/>
      <c r="G360" s="218"/>
    </row>
    <row r="361" spans="1:7" x14ac:dyDescent="0.25">
      <c r="A361" s="219"/>
      <c r="B361" s="219"/>
      <c r="C361" s="207"/>
      <c r="D361" s="219"/>
      <c r="E361" s="218"/>
      <c r="F361" s="218"/>
      <c r="G361" s="218"/>
    </row>
    <row r="362" spans="1:7" x14ac:dyDescent="0.25">
      <c r="A362" s="219"/>
      <c r="B362" s="219"/>
      <c r="C362" s="207"/>
      <c r="D362" s="219"/>
      <c r="E362" s="218"/>
      <c r="F362" s="218"/>
      <c r="G362" s="218"/>
    </row>
    <row r="363" spans="1:7" x14ac:dyDescent="0.25">
      <c r="A363" s="219"/>
      <c r="B363" s="219"/>
      <c r="C363" s="207"/>
      <c r="D363" s="219"/>
      <c r="E363" s="218"/>
      <c r="F363" s="218"/>
      <c r="G363" s="218"/>
    </row>
    <row r="364" spans="1:7" x14ac:dyDescent="0.25">
      <c r="A364" s="219"/>
      <c r="B364" s="219"/>
      <c r="C364" s="207"/>
      <c r="D364" s="219"/>
      <c r="E364" s="218"/>
      <c r="F364" s="218"/>
      <c r="G364" s="218"/>
    </row>
    <row r="365" spans="1:7" x14ac:dyDescent="0.25">
      <c r="A365" s="219"/>
      <c r="B365" s="219"/>
      <c r="C365" s="207"/>
      <c r="D365" s="219"/>
      <c r="E365" s="218"/>
      <c r="F365" s="218"/>
      <c r="G365" s="218"/>
    </row>
    <row r="366" spans="1:7" x14ac:dyDescent="0.25">
      <c r="A366" s="219"/>
      <c r="B366" s="219"/>
      <c r="C366" s="207"/>
      <c r="D366" s="219"/>
      <c r="E366" s="218"/>
      <c r="F366" s="218"/>
      <c r="G366" s="218"/>
    </row>
    <row r="367" spans="1:7" x14ac:dyDescent="0.25">
      <c r="A367" s="219"/>
      <c r="B367" s="219"/>
      <c r="C367" s="207"/>
      <c r="D367" s="219"/>
      <c r="E367" s="218"/>
      <c r="F367" s="218"/>
      <c r="G367" s="218"/>
    </row>
    <row r="368" spans="1:7" x14ac:dyDescent="0.25">
      <c r="A368" s="219"/>
      <c r="B368" s="219"/>
      <c r="C368" s="207"/>
      <c r="D368" s="219"/>
      <c r="E368" s="218"/>
      <c r="F368" s="218"/>
      <c r="G368" s="218"/>
    </row>
    <row r="369" spans="1:7" x14ac:dyDescent="0.25">
      <c r="A369" s="219"/>
      <c r="B369" s="219"/>
      <c r="C369" s="207"/>
      <c r="D369" s="219"/>
      <c r="E369" s="218"/>
      <c r="F369" s="218"/>
      <c r="G369" s="218"/>
    </row>
    <row r="370" spans="1:7" x14ac:dyDescent="0.25">
      <c r="A370" s="219"/>
      <c r="B370" s="219"/>
      <c r="C370" s="207"/>
      <c r="D370" s="219"/>
      <c r="E370" s="218"/>
      <c r="F370" s="218"/>
      <c r="G370" s="218"/>
    </row>
    <row r="371" spans="1:7" x14ac:dyDescent="0.25">
      <c r="A371" s="219"/>
      <c r="B371" s="219"/>
      <c r="C371" s="207"/>
      <c r="D371" s="219"/>
      <c r="E371" s="218"/>
      <c r="F371" s="218"/>
      <c r="G371" s="218"/>
    </row>
    <row r="372" spans="1:7" x14ac:dyDescent="0.25">
      <c r="A372" s="219"/>
      <c r="B372" s="219"/>
      <c r="C372" s="207"/>
      <c r="D372" s="219"/>
      <c r="E372" s="218"/>
      <c r="F372" s="218"/>
      <c r="G372" s="218"/>
    </row>
    <row r="373" spans="1:7" x14ac:dyDescent="0.25">
      <c r="A373" s="219"/>
      <c r="B373" s="219"/>
      <c r="C373" s="207"/>
      <c r="D373" s="219"/>
      <c r="E373" s="218"/>
      <c r="F373" s="218"/>
      <c r="G373" s="218"/>
    </row>
    <row r="374" spans="1:7" x14ac:dyDescent="0.25">
      <c r="A374" s="219"/>
      <c r="B374" s="219"/>
      <c r="C374" s="207"/>
      <c r="D374" s="219"/>
      <c r="E374" s="218"/>
      <c r="F374" s="218"/>
      <c r="G374" s="218"/>
    </row>
    <row r="375" spans="1:7" x14ac:dyDescent="0.25">
      <c r="A375" s="219"/>
      <c r="B375" s="219"/>
      <c r="C375" s="207"/>
      <c r="D375" s="219"/>
      <c r="E375" s="218"/>
      <c r="F375" s="218"/>
      <c r="G375" s="218"/>
    </row>
    <row r="376" spans="1:7" x14ac:dyDescent="0.25">
      <c r="A376" s="219"/>
      <c r="B376" s="219"/>
      <c r="C376" s="207"/>
      <c r="D376" s="219"/>
      <c r="E376" s="218"/>
      <c r="F376" s="218"/>
      <c r="G376" s="218"/>
    </row>
    <row r="377" spans="1:7" x14ac:dyDescent="0.25">
      <c r="A377" s="219"/>
      <c r="B377" s="219"/>
      <c r="C377" s="207"/>
      <c r="D377" s="219"/>
      <c r="E377" s="218"/>
      <c r="F377" s="218"/>
      <c r="G377" s="218"/>
    </row>
    <row r="378" spans="1:7" x14ac:dyDescent="0.25">
      <c r="A378" s="219"/>
      <c r="B378" s="219"/>
      <c r="C378" s="207"/>
      <c r="D378" s="219"/>
      <c r="E378" s="218"/>
      <c r="F378" s="218"/>
      <c r="G378" s="218"/>
    </row>
    <row r="379" spans="1:7" x14ac:dyDescent="0.25">
      <c r="A379" s="219"/>
      <c r="B379" s="219"/>
      <c r="C379" s="207"/>
      <c r="D379" s="219"/>
      <c r="E379" s="218"/>
      <c r="F379" s="218"/>
      <c r="G379" s="218"/>
    </row>
    <row r="380" spans="1:7" ht="18.75" x14ac:dyDescent="0.25">
      <c r="A380" s="257"/>
      <c r="B380" s="258"/>
      <c r="C380" s="257"/>
      <c r="D380" s="257"/>
      <c r="E380" s="257"/>
      <c r="F380" s="257"/>
      <c r="G380" s="257"/>
    </row>
    <row r="381" spans="1:7" x14ac:dyDescent="0.25">
      <c r="A381" s="241"/>
      <c r="B381" s="241"/>
      <c r="C381" s="241"/>
      <c r="D381" s="241"/>
      <c r="E381" s="241"/>
      <c r="F381" s="241"/>
      <c r="G381" s="241"/>
    </row>
    <row r="382" spans="1:7" x14ac:dyDescent="0.25">
      <c r="A382" s="219"/>
      <c r="B382" s="219"/>
      <c r="C382" s="251"/>
      <c r="D382" s="220"/>
      <c r="E382" s="220"/>
      <c r="F382" s="228"/>
      <c r="G382" s="228"/>
    </row>
    <row r="383" spans="1:7" x14ac:dyDescent="0.25">
      <c r="A383" s="220"/>
      <c r="B383" s="219"/>
      <c r="C383" s="219"/>
      <c r="D383" s="220"/>
      <c r="E383" s="220"/>
      <c r="F383" s="228"/>
      <c r="G383" s="228"/>
    </row>
    <row r="384" spans="1:7" x14ac:dyDescent="0.25">
      <c r="A384" s="219"/>
      <c r="B384" s="219"/>
      <c r="C384" s="219"/>
      <c r="D384" s="220"/>
      <c r="E384" s="220"/>
      <c r="F384" s="228"/>
      <c r="G384" s="228"/>
    </row>
    <row r="385" spans="1:7" x14ac:dyDescent="0.25">
      <c r="A385" s="219"/>
      <c r="B385" s="221"/>
      <c r="C385" s="251"/>
      <c r="D385" s="251"/>
      <c r="E385" s="220"/>
      <c r="F385" s="208"/>
      <c r="G385" s="208"/>
    </row>
    <row r="386" spans="1:7" x14ac:dyDescent="0.25">
      <c r="A386" s="219"/>
      <c r="B386" s="221"/>
      <c r="C386" s="251"/>
      <c r="D386" s="251"/>
      <c r="E386" s="220"/>
      <c r="F386" s="208"/>
      <c r="G386" s="208"/>
    </row>
    <row r="387" spans="1:7" x14ac:dyDescent="0.25">
      <c r="A387" s="219"/>
      <c r="B387" s="221"/>
      <c r="C387" s="251"/>
      <c r="D387" s="251"/>
      <c r="E387" s="220"/>
      <c r="F387" s="208"/>
      <c r="G387" s="208"/>
    </row>
    <row r="388" spans="1:7" x14ac:dyDescent="0.25">
      <c r="A388" s="219"/>
      <c r="B388" s="221"/>
      <c r="C388" s="251"/>
      <c r="D388" s="251"/>
      <c r="E388" s="220"/>
      <c r="F388" s="208"/>
      <c r="G388" s="208"/>
    </row>
    <row r="389" spans="1:7" x14ac:dyDescent="0.25">
      <c r="A389" s="219"/>
      <c r="B389" s="221"/>
      <c r="C389" s="251"/>
      <c r="D389" s="251"/>
      <c r="E389" s="220"/>
      <c r="F389" s="208"/>
      <c r="G389" s="208"/>
    </row>
    <row r="390" spans="1:7" x14ac:dyDescent="0.25">
      <c r="A390" s="219"/>
      <c r="B390" s="221"/>
      <c r="C390" s="251"/>
      <c r="D390" s="251"/>
      <c r="E390" s="220"/>
      <c r="F390" s="208"/>
      <c r="G390" s="208"/>
    </row>
    <row r="391" spans="1:7" x14ac:dyDescent="0.25">
      <c r="A391" s="219"/>
      <c r="B391" s="221"/>
      <c r="C391" s="251"/>
      <c r="D391" s="251"/>
      <c r="E391" s="220"/>
      <c r="F391" s="208"/>
      <c r="G391" s="208"/>
    </row>
    <row r="392" spans="1:7" x14ac:dyDescent="0.25">
      <c r="A392" s="219"/>
      <c r="B392" s="221"/>
      <c r="C392" s="251"/>
      <c r="D392" s="261"/>
      <c r="E392" s="220"/>
      <c r="F392" s="208"/>
      <c r="G392" s="208"/>
    </row>
    <row r="393" spans="1:7" x14ac:dyDescent="0.25">
      <c r="A393" s="219"/>
      <c r="B393" s="221"/>
      <c r="C393" s="251"/>
      <c r="D393" s="261"/>
      <c r="E393" s="220"/>
      <c r="F393" s="208"/>
      <c r="G393" s="208"/>
    </row>
    <row r="394" spans="1:7" x14ac:dyDescent="0.25">
      <c r="A394" s="219"/>
      <c r="B394" s="221"/>
      <c r="C394" s="251"/>
      <c r="D394" s="261"/>
      <c r="E394" s="221"/>
      <c r="F394" s="208"/>
      <c r="G394" s="208"/>
    </row>
    <row r="395" spans="1:7" x14ac:dyDescent="0.25">
      <c r="A395" s="219"/>
      <c r="B395" s="221"/>
      <c r="C395" s="251"/>
      <c r="D395" s="261"/>
      <c r="E395" s="221"/>
      <c r="F395" s="208"/>
      <c r="G395" s="208"/>
    </row>
    <row r="396" spans="1:7" x14ac:dyDescent="0.25">
      <c r="A396" s="219"/>
      <c r="B396" s="221"/>
      <c r="C396" s="251"/>
      <c r="D396" s="261"/>
      <c r="E396" s="221"/>
      <c r="F396" s="208"/>
      <c r="G396" s="208"/>
    </row>
    <row r="397" spans="1:7" x14ac:dyDescent="0.25">
      <c r="A397" s="219"/>
      <c r="B397" s="221"/>
      <c r="C397" s="251"/>
      <c r="D397" s="261"/>
      <c r="E397" s="221"/>
      <c r="F397" s="208"/>
      <c r="G397" s="208"/>
    </row>
    <row r="398" spans="1:7" x14ac:dyDescent="0.25">
      <c r="A398" s="219"/>
      <c r="B398" s="221"/>
      <c r="C398" s="251"/>
      <c r="D398" s="261"/>
      <c r="E398" s="221"/>
      <c r="F398" s="208"/>
      <c r="G398" s="208"/>
    </row>
    <row r="399" spans="1:7" x14ac:dyDescent="0.25">
      <c r="A399" s="219"/>
      <c r="B399" s="221"/>
      <c r="C399" s="251"/>
      <c r="D399" s="261"/>
      <c r="E399" s="221"/>
      <c r="F399" s="208"/>
      <c r="G399" s="208"/>
    </row>
    <row r="400" spans="1:7" x14ac:dyDescent="0.25">
      <c r="A400" s="219"/>
      <c r="B400" s="221"/>
      <c r="C400" s="251"/>
      <c r="D400" s="261"/>
      <c r="E400" s="219"/>
      <c r="F400" s="208"/>
      <c r="G400" s="208"/>
    </row>
    <row r="401" spans="1:7" x14ac:dyDescent="0.25">
      <c r="A401" s="219"/>
      <c r="B401" s="221"/>
      <c r="C401" s="251"/>
      <c r="D401" s="261"/>
      <c r="E401" s="262"/>
      <c r="F401" s="208"/>
      <c r="G401" s="208"/>
    </row>
    <row r="402" spans="1:7" x14ac:dyDescent="0.25">
      <c r="A402" s="219"/>
      <c r="B402" s="221"/>
      <c r="C402" s="251"/>
      <c r="D402" s="261"/>
      <c r="E402" s="262"/>
      <c r="F402" s="208"/>
      <c r="G402" s="208"/>
    </row>
    <row r="403" spans="1:7" x14ac:dyDescent="0.25">
      <c r="A403" s="219"/>
      <c r="B403" s="221"/>
      <c r="C403" s="251"/>
      <c r="D403" s="261"/>
      <c r="E403" s="262"/>
      <c r="F403" s="208"/>
      <c r="G403" s="208"/>
    </row>
    <row r="404" spans="1:7" x14ac:dyDescent="0.25">
      <c r="A404" s="219"/>
      <c r="B404" s="221"/>
      <c r="C404" s="251"/>
      <c r="D404" s="261"/>
      <c r="E404" s="262"/>
      <c r="F404" s="208"/>
      <c r="G404" s="208"/>
    </row>
    <row r="405" spans="1:7" x14ac:dyDescent="0.25">
      <c r="A405" s="219"/>
      <c r="B405" s="221"/>
      <c r="C405" s="251"/>
      <c r="D405" s="261"/>
      <c r="E405" s="262"/>
      <c r="F405" s="208"/>
      <c r="G405" s="208"/>
    </row>
    <row r="406" spans="1:7" x14ac:dyDescent="0.25">
      <c r="A406" s="219"/>
      <c r="B406" s="221"/>
      <c r="C406" s="251"/>
      <c r="D406" s="261"/>
      <c r="E406" s="262"/>
      <c r="F406" s="208"/>
      <c r="G406" s="208"/>
    </row>
    <row r="407" spans="1:7" x14ac:dyDescent="0.25">
      <c r="A407" s="219"/>
      <c r="B407" s="221"/>
      <c r="C407" s="251"/>
      <c r="D407" s="261"/>
      <c r="E407" s="262"/>
      <c r="F407" s="208"/>
      <c r="G407" s="208"/>
    </row>
    <row r="408" spans="1:7" x14ac:dyDescent="0.25">
      <c r="A408" s="219"/>
      <c r="B408" s="221"/>
      <c r="C408" s="251"/>
      <c r="D408" s="261"/>
      <c r="E408" s="262"/>
      <c r="F408" s="208"/>
      <c r="G408" s="208"/>
    </row>
    <row r="409" spans="1:7" x14ac:dyDescent="0.25">
      <c r="A409" s="219"/>
      <c r="B409" s="263"/>
      <c r="C409" s="264"/>
      <c r="D409" s="265"/>
      <c r="E409" s="262"/>
      <c r="F409" s="266"/>
      <c r="G409" s="266"/>
    </row>
    <row r="410" spans="1:7" x14ac:dyDescent="0.25">
      <c r="A410" s="241"/>
      <c r="B410" s="241"/>
      <c r="C410" s="241"/>
      <c r="D410" s="241"/>
      <c r="E410" s="241"/>
      <c r="F410" s="241"/>
      <c r="G410" s="241"/>
    </row>
    <row r="411" spans="1:7" x14ac:dyDescent="0.25">
      <c r="A411" s="219"/>
      <c r="B411" s="219"/>
      <c r="C411" s="207"/>
      <c r="D411" s="219"/>
      <c r="E411" s="219"/>
      <c r="F411" s="219"/>
      <c r="G411" s="219"/>
    </row>
    <row r="412" spans="1:7" x14ac:dyDescent="0.25">
      <c r="A412" s="219"/>
      <c r="B412" s="219"/>
      <c r="C412" s="219"/>
      <c r="D412" s="219"/>
      <c r="E412" s="219"/>
      <c r="F412" s="219"/>
      <c r="G412" s="219"/>
    </row>
    <row r="413" spans="1:7" x14ac:dyDescent="0.25">
      <c r="A413" s="219"/>
      <c r="B413" s="221"/>
      <c r="C413" s="219"/>
      <c r="D413" s="219"/>
      <c r="E413" s="219"/>
      <c r="F413" s="219"/>
      <c r="G413" s="219"/>
    </row>
    <row r="414" spans="1:7" x14ac:dyDescent="0.25">
      <c r="A414" s="219"/>
      <c r="B414" s="219"/>
      <c r="C414" s="251"/>
      <c r="D414" s="261"/>
      <c r="E414" s="219"/>
      <c r="F414" s="208"/>
      <c r="G414" s="208"/>
    </row>
    <row r="415" spans="1:7" x14ac:dyDescent="0.25">
      <c r="A415" s="219"/>
      <c r="B415" s="219"/>
      <c r="C415" s="251"/>
      <c r="D415" s="261"/>
      <c r="E415" s="219"/>
      <c r="F415" s="208"/>
      <c r="G415" s="208"/>
    </row>
    <row r="416" spans="1:7" x14ac:dyDescent="0.25">
      <c r="A416" s="219"/>
      <c r="B416" s="219"/>
      <c r="C416" s="251"/>
      <c r="D416" s="261"/>
      <c r="E416" s="219"/>
      <c r="F416" s="208"/>
      <c r="G416" s="208"/>
    </row>
    <row r="417" spans="1:7" x14ac:dyDescent="0.25">
      <c r="A417" s="219"/>
      <c r="B417" s="219"/>
      <c r="C417" s="251"/>
      <c r="D417" s="261"/>
      <c r="E417" s="219"/>
      <c r="F417" s="208"/>
      <c r="G417" s="208"/>
    </row>
    <row r="418" spans="1:7" x14ac:dyDescent="0.25">
      <c r="A418" s="219"/>
      <c r="B418" s="219"/>
      <c r="C418" s="251"/>
      <c r="D418" s="261"/>
      <c r="E418" s="219"/>
      <c r="F418" s="208"/>
      <c r="G418" s="208"/>
    </row>
    <row r="419" spans="1:7" x14ac:dyDescent="0.25">
      <c r="A419" s="219"/>
      <c r="B419" s="219"/>
      <c r="C419" s="251"/>
      <c r="D419" s="261"/>
      <c r="E419" s="219"/>
      <c r="F419" s="208"/>
      <c r="G419" s="208"/>
    </row>
    <row r="420" spans="1:7" x14ac:dyDescent="0.25">
      <c r="A420" s="219"/>
      <c r="B420" s="219"/>
      <c r="C420" s="251"/>
      <c r="D420" s="261"/>
      <c r="E420" s="219"/>
      <c r="F420" s="208"/>
      <c r="G420" s="208"/>
    </row>
    <row r="421" spans="1:7" x14ac:dyDescent="0.25">
      <c r="A421" s="219"/>
      <c r="B421" s="219"/>
      <c r="C421" s="251"/>
      <c r="D421" s="261"/>
      <c r="E421" s="219"/>
      <c r="F421" s="208"/>
      <c r="G421" s="208"/>
    </row>
    <row r="422" spans="1:7" x14ac:dyDescent="0.25">
      <c r="A422" s="219"/>
      <c r="B422" s="263"/>
      <c r="C422" s="251"/>
      <c r="D422" s="261"/>
      <c r="E422" s="219"/>
      <c r="F422" s="207"/>
      <c r="G422" s="207"/>
    </row>
    <row r="423" spans="1:7" x14ac:dyDescent="0.25">
      <c r="A423" s="219"/>
      <c r="B423" s="247"/>
      <c r="C423" s="251"/>
      <c r="D423" s="261"/>
      <c r="E423" s="219"/>
      <c r="F423" s="208"/>
      <c r="G423" s="208"/>
    </row>
    <row r="424" spans="1:7" x14ac:dyDescent="0.25">
      <c r="A424" s="219"/>
      <c r="B424" s="247"/>
      <c r="C424" s="251"/>
      <c r="D424" s="261"/>
      <c r="E424" s="219"/>
      <c r="F424" s="208"/>
      <c r="G424" s="208"/>
    </row>
    <row r="425" spans="1:7" x14ac:dyDescent="0.25">
      <c r="A425" s="219"/>
      <c r="B425" s="247"/>
      <c r="C425" s="251"/>
      <c r="D425" s="261"/>
      <c r="E425" s="219"/>
      <c r="F425" s="208"/>
      <c r="G425" s="208"/>
    </row>
    <row r="426" spans="1:7" x14ac:dyDescent="0.25">
      <c r="A426" s="219"/>
      <c r="B426" s="247"/>
      <c r="C426" s="251"/>
      <c r="D426" s="261"/>
      <c r="E426" s="219"/>
      <c r="F426" s="208"/>
      <c r="G426" s="208"/>
    </row>
    <row r="427" spans="1:7" x14ac:dyDescent="0.25">
      <c r="A427" s="219"/>
      <c r="B427" s="247"/>
      <c r="C427" s="251"/>
      <c r="D427" s="261"/>
      <c r="E427" s="219"/>
      <c r="F427" s="208"/>
      <c r="G427" s="208"/>
    </row>
    <row r="428" spans="1:7" x14ac:dyDescent="0.25">
      <c r="A428" s="219"/>
      <c r="B428" s="247"/>
      <c r="C428" s="251"/>
      <c r="D428" s="261"/>
      <c r="E428" s="219"/>
      <c r="F428" s="208"/>
      <c r="G428" s="208"/>
    </row>
    <row r="429" spans="1:7" x14ac:dyDescent="0.25">
      <c r="A429" s="219"/>
      <c r="B429" s="247"/>
      <c r="C429" s="219"/>
      <c r="D429" s="219"/>
      <c r="E429" s="219"/>
      <c r="F429" s="267"/>
      <c r="G429" s="267"/>
    </row>
    <row r="430" spans="1:7" x14ac:dyDescent="0.25">
      <c r="A430" s="219"/>
      <c r="B430" s="247"/>
      <c r="C430" s="219"/>
      <c r="D430" s="219"/>
      <c r="E430" s="219"/>
      <c r="F430" s="267"/>
      <c r="G430" s="267"/>
    </row>
    <row r="431" spans="1:7" x14ac:dyDescent="0.25">
      <c r="A431" s="219"/>
      <c r="B431" s="247"/>
      <c r="C431" s="219"/>
      <c r="D431" s="219"/>
      <c r="E431" s="219"/>
      <c r="F431" s="262"/>
      <c r="G431" s="262"/>
    </row>
    <row r="432" spans="1:7" x14ac:dyDescent="0.25">
      <c r="A432" s="241"/>
      <c r="B432" s="241"/>
      <c r="C432" s="241"/>
      <c r="D432" s="241"/>
      <c r="E432" s="241"/>
      <c r="F432" s="241"/>
      <c r="G432" s="241"/>
    </row>
    <row r="433" spans="1:7" x14ac:dyDescent="0.25">
      <c r="A433" s="219"/>
      <c r="B433" s="219"/>
      <c r="C433" s="207"/>
      <c r="D433" s="219"/>
      <c r="E433" s="219"/>
      <c r="F433" s="219"/>
      <c r="G433" s="219"/>
    </row>
    <row r="434" spans="1:7" x14ac:dyDescent="0.25">
      <c r="A434" s="219"/>
      <c r="B434" s="219"/>
      <c r="C434" s="219"/>
      <c r="D434" s="219"/>
      <c r="E434" s="219"/>
      <c r="F434" s="219"/>
      <c r="G434" s="219"/>
    </row>
    <row r="435" spans="1:7" x14ac:dyDescent="0.25">
      <c r="A435" s="219"/>
      <c r="B435" s="221"/>
      <c r="C435" s="219"/>
      <c r="D435" s="219"/>
      <c r="E435" s="219"/>
      <c r="F435" s="219"/>
      <c r="G435" s="219"/>
    </row>
    <row r="436" spans="1:7" x14ac:dyDescent="0.25">
      <c r="A436" s="219"/>
      <c r="B436" s="219"/>
      <c r="C436" s="251"/>
      <c r="D436" s="261"/>
      <c r="E436" s="219"/>
      <c r="F436" s="208"/>
      <c r="G436" s="208"/>
    </row>
    <row r="437" spans="1:7" x14ac:dyDescent="0.25">
      <c r="A437" s="219"/>
      <c r="B437" s="219"/>
      <c r="C437" s="251"/>
      <c r="D437" s="261"/>
      <c r="E437" s="219"/>
      <c r="F437" s="208"/>
      <c r="G437" s="208"/>
    </row>
    <row r="438" spans="1:7" x14ac:dyDescent="0.25">
      <c r="A438" s="219"/>
      <c r="B438" s="219"/>
      <c r="C438" s="251"/>
      <c r="D438" s="261"/>
      <c r="E438" s="219"/>
      <c r="F438" s="208"/>
      <c r="G438" s="208"/>
    </row>
    <row r="439" spans="1:7" x14ac:dyDescent="0.25">
      <c r="A439" s="219"/>
      <c r="B439" s="219"/>
      <c r="C439" s="251"/>
      <c r="D439" s="261"/>
      <c r="E439" s="219"/>
      <c r="F439" s="208"/>
      <c r="G439" s="208"/>
    </row>
    <row r="440" spans="1:7" x14ac:dyDescent="0.25">
      <c r="A440" s="219"/>
      <c r="B440" s="219"/>
      <c r="C440" s="251"/>
      <c r="D440" s="261"/>
      <c r="E440" s="219"/>
      <c r="F440" s="208"/>
      <c r="G440" s="208"/>
    </row>
    <row r="441" spans="1:7" x14ac:dyDescent="0.25">
      <c r="A441" s="219"/>
      <c r="B441" s="219"/>
      <c r="C441" s="251"/>
      <c r="D441" s="261"/>
      <c r="E441" s="219"/>
      <c r="F441" s="208"/>
      <c r="G441" s="208"/>
    </row>
    <row r="442" spans="1:7" x14ac:dyDescent="0.25">
      <c r="A442" s="219"/>
      <c r="B442" s="219"/>
      <c r="C442" s="251"/>
      <c r="D442" s="261"/>
      <c r="E442" s="219"/>
      <c r="F442" s="208"/>
      <c r="G442" s="208"/>
    </row>
    <row r="443" spans="1:7" x14ac:dyDescent="0.25">
      <c r="A443" s="219"/>
      <c r="B443" s="219"/>
      <c r="C443" s="251"/>
      <c r="D443" s="261"/>
      <c r="E443" s="219"/>
      <c r="F443" s="208"/>
      <c r="G443" s="208"/>
    </row>
    <row r="444" spans="1:7" x14ac:dyDescent="0.25">
      <c r="A444" s="219"/>
      <c r="B444" s="263"/>
      <c r="C444" s="251"/>
      <c r="D444" s="261"/>
      <c r="E444" s="219"/>
      <c r="F444" s="207"/>
      <c r="G444" s="207"/>
    </row>
    <row r="445" spans="1:7" x14ac:dyDescent="0.25">
      <c r="A445" s="219"/>
      <c r="B445" s="247"/>
      <c r="C445" s="251"/>
      <c r="D445" s="261"/>
      <c r="E445" s="219"/>
      <c r="F445" s="208"/>
      <c r="G445" s="208"/>
    </row>
    <row r="446" spans="1:7" x14ac:dyDescent="0.25">
      <c r="A446" s="219"/>
      <c r="B446" s="247"/>
      <c r="C446" s="251"/>
      <c r="D446" s="261"/>
      <c r="E446" s="219"/>
      <c r="F446" s="208"/>
      <c r="G446" s="208"/>
    </row>
    <row r="447" spans="1:7" x14ac:dyDescent="0.25">
      <c r="A447" s="219"/>
      <c r="B447" s="247"/>
      <c r="C447" s="251"/>
      <c r="D447" s="261"/>
      <c r="E447" s="219"/>
      <c r="F447" s="208"/>
      <c r="G447" s="208"/>
    </row>
    <row r="448" spans="1:7" x14ac:dyDescent="0.25">
      <c r="A448" s="219"/>
      <c r="B448" s="247"/>
      <c r="C448" s="251"/>
      <c r="D448" s="261"/>
      <c r="E448" s="219"/>
      <c r="F448" s="208"/>
      <c r="G448" s="208"/>
    </row>
    <row r="449" spans="1:7" x14ac:dyDescent="0.25">
      <c r="A449" s="219"/>
      <c r="B449" s="247"/>
      <c r="C449" s="251"/>
      <c r="D449" s="261"/>
      <c r="E449" s="219"/>
      <c r="F449" s="208"/>
      <c r="G449" s="208"/>
    </row>
    <row r="450" spans="1:7" x14ac:dyDescent="0.25">
      <c r="A450" s="219"/>
      <c r="B450" s="247"/>
      <c r="C450" s="251"/>
      <c r="D450" s="261"/>
      <c r="E450" s="219"/>
      <c r="F450" s="208"/>
      <c r="G450" s="208"/>
    </row>
    <row r="451" spans="1:7" x14ac:dyDescent="0.25">
      <c r="A451" s="219"/>
      <c r="B451" s="247"/>
      <c r="C451" s="219"/>
      <c r="D451" s="219"/>
      <c r="E451" s="219"/>
      <c r="F451" s="208"/>
      <c r="G451" s="208"/>
    </row>
    <row r="452" spans="1:7" x14ac:dyDescent="0.25">
      <c r="A452" s="219"/>
      <c r="B452" s="247"/>
      <c r="C452" s="219"/>
      <c r="D452" s="219"/>
      <c r="E452" s="219"/>
      <c r="F452" s="208"/>
      <c r="G452" s="208"/>
    </row>
    <row r="453" spans="1:7" x14ac:dyDescent="0.25">
      <c r="A453" s="219"/>
      <c r="B453" s="247"/>
      <c r="C453" s="219"/>
      <c r="D453" s="219"/>
      <c r="E453" s="219"/>
      <c r="F453" s="208"/>
      <c r="G453" s="207"/>
    </row>
    <row r="454" spans="1:7" x14ac:dyDescent="0.25">
      <c r="A454" s="241"/>
      <c r="B454" s="241"/>
      <c r="C454" s="241"/>
      <c r="D454" s="241"/>
      <c r="E454" s="241"/>
      <c r="F454" s="241"/>
      <c r="G454" s="241"/>
    </row>
    <row r="455" spans="1:7" x14ac:dyDescent="0.25">
      <c r="A455" s="219"/>
      <c r="B455" s="221"/>
      <c r="C455" s="207"/>
      <c r="D455" s="207"/>
      <c r="E455" s="219"/>
      <c r="F455" s="219"/>
      <c r="G455" s="219"/>
    </row>
    <row r="456" spans="1:7" x14ac:dyDescent="0.25">
      <c r="A456" s="219"/>
      <c r="B456" s="221"/>
      <c r="C456" s="207"/>
      <c r="D456" s="207"/>
      <c r="E456" s="219"/>
      <c r="F456" s="219"/>
      <c r="G456" s="219"/>
    </row>
    <row r="457" spans="1:7" x14ac:dyDescent="0.25">
      <c r="A457" s="219"/>
      <c r="B457" s="221"/>
      <c r="C457" s="207"/>
      <c r="D457" s="207"/>
      <c r="E457" s="219"/>
      <c r="F457" s="219"/>
      <c r="G457" s="219"/>
    </row>
    <row r="458" spans="1:7" x14ac:dyDescent="0.25">
      <c r="A458" s="219"/>
      <c r="B458" s="221"/>
      <c r="C458" s="207"/>
      <c r="D458" s="207"/>
      <c r="E458" s="219"/>
      <c r="F458" s="219"/>
      <c r="G458" s="219"/>
    </row>
    <row r="459" spans="1:7" x14ac:dyDescent="0.25">
      <c r="A459" s="219"/>
      <c r="B459" s="221"/>
      <c r="C459" s="207"/>
      <c r="D459" s="207"/>
      <c r="E459" s="219"/>
      <c r="F459" s="219"/>
      <c r="G459" s="219"/>
    </row>
    <row r="460" spans="1:7" x14ac:dyDescent="0.25">
      <c r="A460" s="219"/>
      <c r="B460" s="221"/>
      <c r="C460" s="207"/>
      <c r="D460" s="207"/>
      <c r="E460" s="219"/>
      <c r="F460" s="219"/>
      <c r="G460" s="219"/>
    </row>
    <row r="461" spans="1:7" x14ac:dyDescent="0.25">
      <c r="A461" s="219"/>
      <c r="B461" s="221"/>
      <c r="C461" s="207"/>
      <c r="D461" s="207"/>
      <c r="E461" s="219"/>
      <c r="F461" s="219"/>
      <c r="G461" s="219"/>
    </row>
    <row r="462" spans="1:7" x14ac:dyDescent="0.25">
      <c r="A462" s="219"/>
      <c r="B462" s="221"/>
      <c r="C462" s="207"/>
      <c r="D462" s="207"/>
      <c r="E462" s="219"/>
      <c r="F462" s="219"/>
      <c r="G462" s="219"/>
    </row>
    <row r="463" spans="1:7" x14ac:dyDescent="0.25">
      <c r="A463" s="219"/>
      <c r="B463" s="221"/>
      <c r="C463" s="207"/>
      <c r="D463" s="207"/>
      <c r="E463" s="219"/>
      <c r="F463" s="219"/>
      <c r="G463" s="219"/>
    </row>
    <row r="464" spans="1:7" x14ac:dyDescent="0.25">
      <c r="A464" s="219"/>
      <c r="B464" s="221"/>
      <c r="C464" s="207"/>
      <c r="D464" s="207"/>
      <c r="E464" s="219"/>
      <c r="F464" s="219"/>
      <c r="G464" s="219"/>
    </row>
    <row r="465" spans="1:7" x14ac:dyDescent="0.25">
      <c r="A465" s="219"/>
      <c r="B465" s="247"/>
      <c r="C465" s="207"/>
      <c r="D465" s="219"/>
      <c r="E465" s="219"/>
      <c r="F465" s="219"/>
      <c r="G465" s="219"/>
    </row>
    <row r="466" spans="1:7" x14ac:dyDescent="0.25">
      <c r="A466" s="219"/>
      <c r="B466" s="247"/>
      <c r="C466" s="207"/>
      <c r="D466" s="219"/>
      <c r="E466" s="219"/>
      <c r="F466" s="219"/>
      <c r="G466" s="219"/>
    </row>
    <row r="467" spans="1:7" x14ac:dyDescent="0.25">
      <c r="A467" s="219"/>
      <c r="B467" s="247"/>
      <c r="C467" s="207"/>
      <c r="D467" s="219"/>
      <c r="E467" s="219"/>
      <c r="F467" s="219"/>
      <c r="G467" s="219"/>
    </row>
    <row r="468" spans="1:7" x14ac:dyDescent="0.25">
      <c r="A468" s="219"/>
      <c r="B468" s="247"/>
      <c r="C468" s="207"/>
      <c r="D468" s="219"/>
      <c r="E468" s="219"/>
      <c r="F468" s="219"/>
      <c r="G468" s="219"/>
    </row>
    <row r="469" spans="1:7" x14ac:dyDescent="0.25">
      <c r="A469" s="219"/>
      <c r="B469" s="247"/>
      <c r="C469" s="207"/>
      <c r="D469" s="219"/>
      <c r="E469" s="219"/>
      <c r="F469" s="219"/>
      <c r="G469" s="219"/>
    </row>
    <row r="470" spans="1:7" x14ac:dyDescent="0.25">
      <c r="A470" s="219"/>
      <c r="B470" s="247"/>
      <c r="C470" s="207"/>
      <c r="D470" s="219"/>
      <c r="E470" s="219"/>
      <c r="F470" s="219"/>
      <c r="G470" s="219"/>
    </row>
    <row r="471" spans="1:7" x14ac:dyDescent="0.25">
      <c r="A471" s="219"/>
      <c r="B471" s="247"/>
      <c r="C471" s="207"/>
      <c r="D471" s="219"/>
      <c r="E471" s="219"/>
      <c r="F471" s="219"/>
      <c r="G471" s="219"/>
    </row>
    <row r="472" spans="1:7" x14ac:dyDescent="0.25">
      <c r="A472" s="219"/>
      <c r="B472" s="247"/>
      <c r="C472" s="207"/>
      <c r="D472" s="219"/>
      <c r="E472" s="219"/>
      <c r="F472" s="219"/>
      <c r="G472" s="219"/>
    </row>
    <row r="473" spans="1:7" x14ac:dyDescent="0.25">
      <c r="A473" s="219"/>
      <c r="B473" s="247"/>
      <c r="C473" s="207"/>
      <c r="D473" s="219"/>
      <c r="E473" s="219"/>
      <c r="F473" s="219"/>
      <c r="G473" s="219"/>
    </row>
    <row r="474" spans="1:7" x14ac:dyDescent="0.25">
      <c r="A474" s="219"/>
      <c r="B474" s="247"/>
      <c r="C474" s="207"/>
      <c r="D474" s="219"/>
      <c r="E474" s="219"/>
      <c r="F474" s="219"/>
      <c r="G474" s="219"/>
    </row>
    <row r="475" spans="1:7" x14ac:dyDescent="0.25">
      <c r="A475" s="219"/>
      <c r="B475" s="247"/>
      <c r="C475" s="207"/>
      <c r="D475" s="219"/>
      <c r="E475" s="219"/>
      <c r="F475" s="219"/>
      <c r="G475" s="219"/>
    </row>
    <row r="476" spans="1:7" x14ac:dyDescent="0.25">
      <c r="A476" s="219"/>
      <c r="B476" s="247"/>
      <c r="C476" s="207"/>
      <c r="D476" s="219"/>
      <c r="E476" s="219"/>
      <c r="F476" s="219"/>
      <c r="G476" s="218"/>
    </row>
    <row r="477" spans="1:7" x14ac:dyDescent="0.25">
      <c r="A477" s="219"/>
      <c r="B477" s="247"/>
      <c r="C477" s="207"/>
      <c r="D477" s="219"/>
      <c r="E477" s="219"/>
      <c r="F477" s="219"/>
      <c r="G477" s="218"/>
    </row>
    <row r="478" spans="1:7" x14ac:dyDescent="0.25">
      <c r="A478" s="219"/>
      <c r="B478" s="247"/>
      <c r="C478" s="207"/>
      <c r="D478" s="219"/>
      <c r="E478" s="219"/>
      <c r="F478" s="219"/>
      <c r="G478" s="218"/>
    </row>
    <row r="479" spans="1:7" x14ac:dyDescent="0.25">
      <c r="A479" s="219"/>
      <c r="B479" s="247"/>
      <c r="C479" s="207"/>
      <c r="D479" s="269"/>
      <c r="E479" s="269"/>
      <c r="F479" s="269"/>
      <c r="G479" s="269"/>
    </row>
    <row r="480" spans="1:7" x14ac:dyDescent="0.25">
      <c r="A480" s="219"/>
      <c r="B480" s="247"/>
      <c r="C480" s="207"/>
      <c r="D480" s="269"/>
      <c r="E480" s="269"/>
      <c r="F480" s="269"/>
      <c r="G480" s="269"/>
    </row>
    <row r="481" spans="1:7" x14ac:dyDescent="0.25">
      <c r="A481" s="219"/>
      <c r="B481" s="247"/>
      <c r="C481" s="207"/>
      <c r="D481" s="269"/>
      <c r="E481" s="269"/>
      <c r="F481" s="269"/>
      <c r="G481" s="269"/>
    </row>
    <row r="482" spans="1:7" x14ac:dyDescent="0.25">
      <c r="A482" s="241"/>
      <c r="B482" s="241"/>
      <c r="C482" s="241"/>
      <c r="D482" s="241"/>
      <c r="E482" s="241"/>
      <c r="F482" s="241"/>
      <c r="G482" s="241"/>
    </row>
    <row r="483" spans="1:7" x14ac:dyDescent="0.25">
      <c r="A483" s="219"/>
      <c r="B483" s="221"/>
      <c r="C483" s="219"/>
      <c r="D483" s="219"/>
      <c r="E483" s="222"/>
      <c r="F483" s="208"/>
      <c r="G483" s="208"/>
    </row>
    <row r="484" spans="1:7" x14ac:dyDescent="0.25">
      <c r="A484" s="219"/>
      <c r="B484" s="221"/>
      <c r="C484" s="219"/>
      <c r="D484" s="219"/>
      <c r="E484" s="222"/>
      <c r="F484" s="208"/>
      <c r="G484" s="208"/>
    </row>
    <row r="485" spans="1:7" x14ac:dyDescent="0.25">
      <c r="A485" s="219"/>
      <c r="B485" s="221"/>
      <c r="C485" s="219"/>
      <c r="D485" s="219"/>
      <c r="E485" s="222"/>
      <c r="F485" s="208"/>
      <c r="G485" s="208"/>
    </row>
    <row r="486" spans="1:7" x14ac:dyDescent="0.25">
      <c r="A486" s="219"/>
      <c r="B486" s="221"/>
      <c r="C486" s="219"/>
      <c r="D486" s="219"/>
      <c r="E486" s="222"/>
      <c r="F486" s="208"/>
      <c r="G486" s="208"/>
    </row>
    <row r="487" spans="1:7" x14ac:dyDescent="0.25">
      <c r="A487" s="219"/>
      <c r="B487" s="221"/>
      <c r="C487" s="219"/>
      <c r="D487" s="219"/>
      <c r="E487" s="222"/>
      <c r="F487" s="208"/>
      <c r="G487" s="208"/>
    </row>
    <row r="488" spans="1:7" x14ac:dyDescent="0.25">
      <c r="A488" s="219"/>
      <c r="B488" s="221"/>
      <c r="C488" s="219"/>
      <c r="D488" s="219"/>
      <c r="E488" s="222"/>
      <c r="F488" s="208"/>
      <c r="G488" s="208"/>
    </row>
    <row r="489" spans="1:7" x14ac:dyDescent="0.25">
      <c r="A489" s="219"/>
      <c r="B489" s="221"/>
      <c r="C489" s="219"/>
      <c r="D489" s="219"/>
      <c r="E489" s="222"/>
      <c r="F489" s="208"/>
      <c r="G489" s="208"/>
    </row>
    <row r="490" spans="1:7" x14ac:dyDescent="0.25">
      <c r="A490" s="219"/>
      <c r="B490" s="221"/>
      <c r="C490" s="219"/>
      <c r="D490" s="219"/>
      <c r="E490" s="222"/>
      <c r="F490" s="208"/>
      <c r="G490" s="208"/>
    </row>
    <row r="491" spans="1:7" x14ac:dyDescent="0.25">
      <c r="A491" s="219"/>
      <c r="B491" s="221"/>
      <c r="C491" s="219"/>
      <c r="D491" s="219"/>
      <c r="E491" s="222"/>
      <c r="F491" s="208"/>
      <c r="G491" s="208"/>
    </row>
    <row r="492" spans="1:7" x14ac:dyDescent="0.25">
      <c r="A492" s="219"/>
      <c r="B492" s="221"/>
      <c r="C492" s="219"/>
      <c r="D492" s="219"/>
      <c r="E492" s="222"/>
      <c r="F492" s="208"/>
      <c r="G492" s="208"/>
    </row>
    <row r="493" spans="1:7" x14ac:dyDescent="0.25">
      <c r="A493" s="219"/>
      <c r="B493" s="221"/>
      <c r="C493" s="219"/>
      <c r="D493" s="219"/>
      <c r="E493" s="222"/>
      <c r="F493" s="208"/>
      <c r="G493" s="208"/>
    </row>
    <row r="494" spans="1:7" x14ac:dyDescent="0.25">
      <c r="A494" s="219"/>
      <c r="B494" s="221"/>
      <c r="C494" s="219"/>
      <c r="D494" s="219"/>
      <c r="E494" s="222"/>
      <c r="F494" s="208"/>
      <c r="G494" s="208"/>
    </row>
    <row r="495" spans="1:7" x14ac:dyDescent="0.25">
      <c r="A495" s="219"/>
      <c r="B495" s="221"/>
      <c r="C495" s="219"/>
      <c r="D495" s="219"/>
      <c r="E495" s="222"/>
      <c r="F495" s="208"/>
      <c r="G495" s="208"/>
    </row>
    <row r="496" spans="1:7" x14ac:dyDescent="0.25">
      <c r="A496" s="219"/>
      <c r="B496" s="221"/>
      <c r="C496" s="219"/>
      <c r="D496" s="219"/>
      <c r="E496" s="222"/>
      <c r="F496" s="208"/>
      <c r="G496" s="208"/>
    </row>
    <row r="497" spans="1:7" x14ac:dyDescent="0.25">
      <c r="A497" s="219"/>
      <c r="B497" s="221"/>
      <c r="C497" s="219"/>
      <c r="D497" s="219"/>
      <c r="E497" s="222"/>
      <c r="F497" s="208"/>
      <c r="G497" s="208"/>
    </row>
    <row r="498" spans="1:7" x14ac:dyDescent="0.25">
      <c r="A498" s="219"/>
      <c r="B498" s="221"/>
      <c r="C498" s="219"/>
      <c r="D498" s="219"/>
      <c r="E498" s="222"/>
      <c r="F498" s="208"/>
      <c r="G498" s="208"/>
    </row>
    <row r="499" spans="1:7" x14ac:dyDescent="0.25">
      <c r="A499" s="219"/>
      <c r="B499" s="221"/>
      <c r="C499" s="219"/>
      <c r="D499" s="219"/>
      <c r="E499" s="222"/>
      <c r="F499" s="208"/>
      <c r="G499" s="208"/>
    </row>
    <row r="500" spans="1:7" x14ac:dyDescent="0.25">
      <c r="A500" s="219"/>
      <c r="B500" s="221"/>
      <c r="C500" s="219"/>
      <c r="D500" s="219"/>
      <c r="E500" s="222"/>
      <c r="F500" s="208"/>
      <c r="G500" s="208"/>
    </row>
    <row r="501" spans="1:7" x14ac:dyDescent="0.25">
      <c r="A501" s="219"/>
      <c r="B501" s="221"/>
      <c r="C501" s="219"/>
      <c r="D501" s="219"/>
      <c r="E501" s="222"/>
      <c r="F501" s="222"/>
      <c r="G501" s="222"/>
    </row>
    <row r="502" spans="1:7" x14ac:dyDescent="0.25">
      <c r="A502" s="219"/>
      <c r="B502" s="221"/>
      <c r="C502" s="219"/>
      <c r="D502" s="219"/>
      <c r="E502" s="222"/>
      <c r="F502" s="222"/>
      <c r="G502" s="222"/>
    </row>
    <row r="503" spans="1:7" x14ac:dyDescent="0.25">
      <c r="A503" s="219"/>
      <c r="B503" s="221"/>
      <c r="C503" s="219"/>
      <c r="D503" s="219"/>
      <c r="E503" s="222"/>
      <c r="F503" s="222"/>
      <c r="G503" s="222"/>
    </row>
    <row r="504" spans="1:7" x14ac:dyDescent="0.25">
      <c r="A504" s="219"/>
      <c r="B504" s="221"/>
      <c r="C504" s="219"/>
      <c r="D504" s="219"/>
      <c r="E504" s="222"/>
      <c r="F504" s="222"/>
      <c r="G504" s="222"/>
    </row>
    <row r="505" spans="1:7" x14ac:dyDescent="0.25">
      <c r="A505" s="241"/>
      <c r="B505" s="241"/>
      <c r="C505" s="241"/>
      <c r="D505" s="241"/>
      <c r="E505" s="241"/>
      <c r="F505" s="241"/>
      <c r="G505" s="241"/>
    </row>
    <row r="506" spans="1:7" x14ac:dyDescent="0.25">
      <c r="A506" s="219"/>
      <c r="B506" s="221"/>
      <c r="C506" s="219"/>
      <c r="D506" s="219"/>
      <c r="E506" s="222"/>
      <c r="F506" s="208"/>
      <c r="G506" s="208"/>
    </row>
    <row r="507" spans="1:7" x14ac:dyDescent="0.25">
      <c r="A507" s="219"/>
      <c r="B507" s="221"/>
      <c r="C507" s="219"/>
      <c r="D507" s="219"/>
      <c r="E507" s="222"/>
      <c r="F507" s="208"/>
      <c r="G507" s="208"/>
    </row>
    <row r="508" spans="1:7" x14ac:dyDescent="0.25">
      <c r="A508" s="219"/>
      <c r="B508" s="221"/>
      <c r="C508" s="219"/>
      <c r="D508" s="219"/>
      <c r="E508" s="222"/>
      <c r="F508" s="208"/>
      <c r="G508" s="208"/>
    </row>
    <row r="509" spans="1:7" x14ac:dyDescent="0.25">
      <c r="A509" s="219"/>
      <c r="B509" s="221"/>
      <c r="C509" s="219"/>
      <c r="D509" s="219"/>
      <c r="E509" s="222"/>
      <c r="F509" s="208"/>
      <c r="G509" s="208"/>
    </row>
    <row r="510" spans="1:7" x14ac:dyDescent="0.25">
      <c r="A510" s="219"/>
      <c r="B510" s="221"/>
      <c r="C510" s="219"/>
      <c r="D510" s="219"/>
      <c r="E510" s="222"/>
      <c r="F510" s="208"/>
      <c r="G510" s="208"/>
    </row>
    <row r="511" spans="1:7" x14ac:dyDescent="0.25">
      <c r="A511" s="219"/>
      <c r="B511" s="221"/>
      <c r="C511" s="219"/>
      <c r="D511" s="219"/>
      <c r="E511" s="222"/>
      <c r="F511" s="208"/>
      <c r="G511" s="208"/>
    </row>
    <row r="512" spans="1:7" x14ac:dyDescent="0.25">
      <c r="A512" s="219"/>
      <c r="B512" s="221"/>
      <c r="C512" s="219"/>
      <c r="D512" s="219"/>
      <c r="E512" s="222"/>
      <c r="F512" s="208"/>
      <c r="G512" s="208"/>
    </row>
    <row r="513" spans="1:7" x14ac:dyDescent="0.25">
      <c r="A513" s="219"/>
      <c r="B513" s="221"/>
      <c r="C513" s="219"/>
      <c r="D513" s="219"/>
      <c r="E513" s="222"/>
      <c r="F513" s="208"/>
      <c r="G513" s="208"/>
    </row>
    <row r="514" spans="1:7" x14ac:dyDescent="0.25">
      <c r="A514" s="219"/>
      <c r="B514" s="221"/>
      <c r="C514" s="219"/>
      <c r="D514" s="219"/>
      <c r="E514" s="222"/>
      <c r="F514" s="208"/>
      <c r="G514" s="208"/>
    </row>
    <row r="515" spans="1:7" x14ac:dyDescent="0.25">
      <c r="A515" s="219"/>
      <c r="B515" s="221"/>
      <c r="C515" s="219"/>
      <c r="D515" s="219"/>
      <c r="E515" s="222"/>
      <c r="F515" s="222"/>
      <c r="G515" s="222"/>
    </row>
  </sheetData>
  <sheetProtection algorithmName="SHA-512" hashValue="gVA9zgA3r2u+2dzN5FmhLHODb/SygSk9Yp1ivinmPldrLqUery/kF03SgpzTTCJkuU78ijMKtmY3sG48g7mZ8Q==" saltValue="9NJqNldSMHkWFMmaFqd/hw=="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2" type="noConversion"/>
  <hyperlinks>
    <hyperlink ref="E6:F6" r:id="rId1" display="RESPONSE DYNAMIC MONITORING REPORT"/>
    <hyperlink ref="G5" r:id="rId2"/>
    <hyperlink ref="B8:C8" location="'Temp. Optional COVID 19 impact'!B14" display="1.  Share of assets affected by payment holidays caused by COVID 19"/>
    <hyperlink ref="B9:C9" location="'Temp. Optional COVID 19 impact'!B19" display="2. Additional information on the cover pool section affected by payment holidays"/>
  </hyperlinks>
  <pageMargins left="0.7" right="0.7" top="0.75" bottom="0.75" header="0.3" footer="0.3"/>
  <pageSetup paperSize="9" orientation="portrait"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9</vt:i4>
      </vt:variant>
    </vt:vector>
  </HeadingPairs>
  <TitlesOfParts>
    <vt:vector size="18" baseType="lpstr">
      <vt:lpstr>Disclaimer</vt:lpstr>
      <vt:lpstr>Introduction</vt:lpstr>
      <vt:lpstr>A. HTT General</vt:lpstr>
      <vt:lpstr>B1. HTT Mortgage Assets</vt:lpstr>
      <vt:lpstr>C. HTT Harmonised Glossary</vt:lpstr>
      <vt:lpstr>D. Covered bond report</vt:lpstr>
      <vt:lpstr>E. Optional ECB-ECAIs data</vt:lpstr>
      <vt:lpstr>F1. Optional Sustainable M data</vt:lpstr>
      <vt:lpstr>Temp. Optional COVID 19 imp</vt:lpstr>
      <vt:lpstr>Disclaimer!general_tc</vt:lpstr>
      <vt:lpstr>'A. HTT General'!Print_Area</vt:lpstr>
      <vt:lpstr>'B1. HTT Mortgage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Mark Henderson</cp:lastModifiedBy>
  <cp:lastPrinted>2016-05-20T08:25:54Z</cp:lastPrinted>
  <dcterms:created xsi:type="dcterms:W3CDTF">2016-04-21T08:07:20Z</dcterms:created>
  <dcterms:modified xsi:type="dcterms:W3CDTF">2022-01-24T09:56:55Z</dcterms:modified>
</cp:coreProperties>
</file>